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R7_80_USB\冊子データ\"/>
    </mc:Choice>
  </mc:AlternateContent>
  <xr:revisionPtr revIDLastSave="0" documentId="13_ncr:1_{73DCACE5-5C01-42F1-AA5A-730765F12F56}" xr6:coauthVersionLast="47" xr6:coauthVersionMax="47" xr10:uidLastSave="{00000000-0000-0000-0000-000000000000}"/>
  <bookViews>
    <workbookView xWindow="-120" yWindow="-120" windowWidth="29040" windowHeight="15720" tabRatio="859" activeTab="29" xr2:uid="{00000000-000D-0000-FFFF-FFFF00000000}"/>
  </bookViews>
  <sheets>
    <sheet name="目次" sheetId="57" r:id="rId1"/>
    <sheet name="1" sheetId="51" r:id="rId2"/>
    <sheet name="2" sheetId="90" r:id="rId3"/>
    <sheet name="3" sheetId="32" r:id="rId4"/>
    <sheet name="4男" sheetId="64" r:id="rId5"/>
    <sheet name="4女" sheetId="65" r:id="rId6"/>
    <sheet name="5" sheetId="66" r:id="rId7"/>
    <sheet name="6" sheetId="67" r:id="rId8"/>
    <sheet name="7" sheetId="68" r:id="rId9"/>
    <sheet name="8男" sheetId="70" r:id="rId10"/>
    <sheet name="8女" sheetId="71" r:id="rId11"/>
    <sheet name="9男" sheetId="72" r:id="rId12"/>
    <sheet name="9女" sheetId="73" r:id="rId13"/>
    <sheet name="10男" sheetId="74" r:id="rId14"/>
    <sheet name="10女" sheetId="75" r:id="rId15"/>
    <sheet name="11" sheetId="76" r:id="rId16"/>
    <sheet name="12" sheetId="77" r:id="rId17"/>
    <sheet name="13" sheetId="78" r:id="rId18"/>
    <sheet name="14" sheetId="79" r:id="rId19"/>
    <sheet name="15" sheetId="80" r:id="rId20"/>
    <sheet name="16" sheetId="89" r:id="rId21"/>
    <sheet name="17" sheetId="81" r:id="rId22"/>
    <sheet name="17-2" sheetId="19" r:id="rId23"/>
    <sheet name="18" sheetId="82" r:id="rId24"/>
    <sheet name="19" sheetId="83" r:id="rId25"/>
    <sheet name="20" sheetId="84" r:id="rId26"/>
    <sheet name="21" sheetId="85" r:id="rId27"/>
    <sheet name="22" sheetId="86" r:id="rId28"/>
    <sheet name="23" sheetId="87" r:id="rId29"/>
    <sheet name="24" sheetId="88" r:id="rId30"/>
    <sheet name="郡市用確認シート" sheetId="58" r:id="rId31"/>
    <sheet name="リスト" sheetId="62" r:id="rId32"/>
  </sheets>
  <definedNames>
    <definedName name="_xlnm._FilterDatabase" localSheetId="14" hidden="1">'10女'!$D$2:$E$4</definedName>
    <definedName name="_xlnm._FilterDatabase" localSheetId="13" hidden="1">'10男'!$D$2:$E$4</definedName>
    <definedName name="_xlnm._FilterDatabase" localSheetId="15" hidden="1">'11'!$D$2:$E$4</definedName>
    <definedName name="_xlnm._FilterDatabase" localSheetId="16" hidden="1">'12'!$D$2:$E$4</definedName>
    <definedName name="_xlnm._FilterDatabase" localSheetId="17" hidden="1">'13'!$D$2:$E$4</definedName>
    <definedName name="_xlnm._FilterDatabase" localSheetId="18" hidden="1">'14'!$D$2:$E$4</definedName>
    <definedName name="_xlnm._FilterDatabase" localSheetId="19" hidden="1">'15'!$D$2:$E$4</definedName>
    <definedName name="_xlnm._FilterDatabase" localSheetId="20" hidden="1">'16'!$D$2:$E$4</definedName>
    <definedName name="_xlnm._FilterDatabase" localSheetId="21" hidden="1">'17'!$D$2:$E$4</definedName>
    <definedName name="_xlnm._FilterDatabase" localSheetId="23" hidden="1">'18'!$D$2:$E$4</definedName>
    <definedName name="_xlnm._FilterDatabase" localSheetId="24" hidden="1">'19'!$D$2:$E$4</definedName>
    <definedName name="_xlnm._FilterDatabase" localSheetId="2" hidden="1">'2'!$B$1:$W$66</definedName>
    <definedName name="_xlnm._FilterDatabase" localSheetId="25" hidden="1">'20'!$D$2:$E$4</definedName>
    <definedName name="_xlnm._FilterDatabase" localSheetId="26" hidden="1">'21'!$D$2:$E$4</definedName>
    <definedName name="_xlnm._FilterDatabase" localSheetId="27" hidden="1">'22'!$D$2:$E$4</definedName>
    <definedName name="_xlnm._FilterDatabase" localSheetId="28" hidden="1">'23'!$D$2:$E$4</definedName>
    <definedName name="_xlnm._FilterDatabase" localSheetId="29" hidden="1">'24'!$D$2:$E$4</definedName>
    <definedName name="_xlnm._FilterDatabase" localSheetId="3" hidden="1">'3'!$D$2:$E$4</definedName>
    <definedName name="_xlnm._FilterDatabase" localSheetId="5" hidden="1">'4女'!$D$2:$E$4</definedName>
    <definedName name="_xlnm._FilterDatabase" localSheetId="4" hidden="1">'4男'!$D$2:$E$4</definedName>
    <definedName name="_xlnm._FilterDatabase" localSheetId="6" hidden="1">'5'!$D$2:$E$4</definedName>
    <definedName name="_xlnm._FilterDatabase" localSheetId="7" hidden="1">'6'!$D$2:$E$4</definedName>
    <definedName name="_xlnm._FilterDatabase" localSheetId="8" hidden="1">'7'!$D$2:$E$4</definedName>
    <definedName name="_xlnm._FilterDatabase" localSheetId="10" hidden="1">'8女'!$D$2:$E$4</definedName>
    <definedName name="_xlnm._FilterDatabase" localSheetId="9" hidden="1">'8男'!$D$2:$E$4</definedName>
    <definedName name="_xlnm._FilterDatabase" localSheetId="12" hidden="1">'9女'!$D$2:$E$4</definedName>
    <definedName name="_xlnm._FilterDatabase" localSheetId="11" hidden="1">'9男'!$D$2:$E$4</definedName>
    <definedName name="_xlnm.Print_Area" localSheetId="1">'1'!$A$1:$N$63</definedName>
    <definedName name="_xlnm.Print_Area" localSheetId="14">'10女'!$A$1:$N$39</definedName>
    <definedName name="_xlnm.Print_Area" localSheetId="13">'10男'!$A$1:$N$39</definedName>
    <definedName name="_xlnm.Print_Area" localSheetId="15">'11'!$A$1:$P$45</definedName>
    <definedName name="_xlnm.Print_Area" localSheetId="16">'12'!$A$1:$Q$33</definedName>
    <definedName name="_xlnm.Print_Area" localSheetId="17">'13'!$A$1:$P$30</definedName>
    <definedName name="_xlnm.Print_Area" localSheetId="18">'14'!$A$1:$O$29</definedName>
    <definedName name="_xlnm.Print_Area" localSheetId="19">'15'!$A$1:$Q$28</definedName>
    <definedName name="_xlnm.Print_Area" localSheetId="20">'16'!$A$1:$N$28</definedName>
    <definedName name="_xlnm.Print_Area" localSheetId="21">'17'!$A$1:$P$28</definedName>
    <definedName name="_xlnm.Print_Area" localSheetId="22">'17-2'!$A$1:$T$126</definedName>
    <definedName name="_xlnm.Print_Area" localSheetId="23">'18'!$A$1:$L$26</definedName>
    <definedName name="_xlnm.Print_Area" localSheetId="24">'19'!$A$1:$M$25</definedName>
    <definedName name="_xlnm.Print_Area" localSheetId="2">'2'!$A$1:$X$96</definedName>
    <definedName name="_xlnm.Print_Area" localSheetId="25">'20'!$A$1:$L$24</definedName>
    <definedName name="_xlnm.Print_Area" localSheetId="26">'21'!$A$1:$M$37</definedName>
    <definedName name="_xlnm.Print_Area" localSheetId="27">'22'!$A$1:$M$42</definedName>
    <definedName name="_xlnm.Print_Area" localSheetId="28">'23'!$A$1:$O$26</definedName>
    <definedName name="_xlnm.Print_Area" localSheetId="29">'24'!$A$1:$L$51</definedName>
    <definedName name="_xlnm.Print_Area" localSheetId="3">'3'!$A$1:$O$41</definedName>
    <definedName name="_xlnm.Print_Area" localSheetId="5">'4女'!$A$1:$P$43</definedName>
    <definedName name="_xlnm.Print_Area" localSheetId="4">'4男'!$A$1:$P$41</definedName>
    <definedName name="_xlnm.Print_Area" localSheetId="6">'5'!$A$1:$N$39</definedName>
    <definedName name="_xlnm.Print_Area" localSheetId="7">'6'!$A$1:$M$32</definedName>
    <definedName name="_xlnm.Print_Area" localSheetId="8">'7'!$A$1:$O$53</definedName>
    <definedName name="_xlnm.Print_Area" localSheetId="10">'8女'!$A$1:$P$39</definedName>
    <definedName name="_xlnm.Print_Area" localSheetId="9">'8男'!$A$1:$P$39</definedName>
    <definedName name="_xlnm.Print_Area" localSheetId="12">'9女'!$A$1:$N$38</definedName>
    <definedName name="_xlnm.Print_Area" localSheetId="11">'9男'!$A$1:$N$38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 i="51" l="1"/>
  <c r="H10" i="90"/>
  <c r="BD14" i="51"/>
  <c r="BD13" i="51"/>
  <c r="BD12" i="51"/>
  <c r="BD11" i="51"/>
  <c r="BD10" i="51"/>
  <c r="BD13" i="88"/>
  <c r="BD11" i="88"/>
  <c r="BA10" i="90"/>
  <c r="BA11" i="90"/>
  <c r="BA12" i="90"/>
  <c r="BA13" i="90"/>
  <c r="BA14" i="90"/>
  <c r="BA15" i="90"/>
  <c r="BA16" i="90"/>
  <c r="BA17" i="90"/>
  <c r="BA18" i="90"/>
  <c r="BA19" i="90"/>
  <c r="BA20" i="90"/>
  <c r="BA21" i="90"/>
  <c r="BA22" i="90"/>
  <c r="BA23" i="90"/>
  <c r="BA24" i="90"/>
  <c r="BA25" i="90"/>
  <c r="BA26" i="90"/>
  <c r="BA27" i="90"/>
  <c r="BA28" i="90"/>
  <c r="BA29" i="90"/>
  <c r="BA30" i="90"/>
  <c r="BA31" i="90"/>
  <c r="BA32" i="90"/>
  <c r="BA33" i="90"/>
  <c r="BA34" i="90"/>
  <c r="BA35" i="90"/>
  <c r="BA36" i="90"/>
  <c r="BA37" i="90"/>
  <c r="BA38" i="90"/>
  <c r="BA39" i="90"/>
  <c r="BA40" i="90"/>
  <c r="BA41" i="90"/>
  <c r="BA42" i="90"/>
  <c r="BA43" i="90"/>
  <c r="BA44" i="90"/>
  <c r="BA45" i="90"/>
  <c r="BA46" i="90"/>
  <c r="BA47" i="90"/>
  <c r="BA48" i="90"/>
  <c r="BA49" i="90"/>
  <c r="BA50" i="90"/>
  <c r="BA51" i="90"/>
  <c r="BA52" i="90"/>
  <c r="BA53" i="90"/>
  <c r="BA54" i="90"/>
  <c r="BA55" i="90"/>
  <c r="BA56" i="90"/>
  <c r="BA57" i="90"/>
  <c r="BA58" i="90"/>
  <c r="BA59" i="90"/>
  <c r="BA60" i="90"/>
  <c r="BA61" i="90"/>
  <c r="BA62" i="90"/>
  <c r="BA63" i="90"/>
  <c r="BA64" i="90"/>
  <c r="BA65" i="90"/>
  <c r="BA66" i="90"/>
  <c r="R89" i="90"/>
  <c r="R88" i="90"/>
  <c r="R87" i="90"/>
  <c r="R86" i="90"/>
  <c r="R85" i="90"/>
  <c r="R84" i="90"/>
  <c r="N89" i="90"/>
  <c r="N88" i="90"/>
  <c r="N87" i="90"/>
  <c r="N86" i="90"/>
  <c r="N85" i="90"/>
  <c r="N84" i="90"/>
  <c r="J89" i="90"/>
  <c r="J88" i="90"/>
  <c r="J87" i="90"/>
  <c r="J86" i="90"/>
  <c r="J85" i="90"/>
  <c r="J84" i="90"/>
  <c r="F89" i="90"/>
  <c r="F88" i="90"/>
  <c r="F87" i="90"/>
  <c r="F86" i="90"/>
  <c r="F85" i="90"/>
  <c r="F84" i="90"/>
  <c r="E22" i="57"/>
  <c r="E16" i="57"/>
  <c r="J10" i="90"/>
  <c r="J11" i="90"/>
  <c r="J12" i="90"/>
  <c r="J13" i="90"/>
  <c r="J14" i="90"/>
  <c r="J15" i="90"/>
  <c r="J16" i="90"/>
  <c r="J17" i="90"/>
  <c r="J18" i="90"/>
  <c r="J19" i="90"/>
  <c r="J20" i="90"/>
  <c r="J21" i="90"/>
  <c r="J22" i="90"/>
  <c r="J23" i="90"/>
  <c r="J24" i="90"/>
  <c r="J25" i="90"/>
  <c r="J26" i="90"/>
  <c r="J27" i="90"/>
  <c r="J28" i="90"/>
  <c r="J29" i="90"/>
  <c r="J30" i="90"/>
  <c r="J31" i="90"/>
  <c r="J32" i="90"/>
  <c r="J33" i="90"/>
  <c r="J34" i="90"/>
  <c r="J35" i="90"/>
  <c r="J36" i="90"/>
  <c r="J37" i="90"/>
  <c r="J38" i="90"/>
  <c r="J39" i="90"/>
  <c r="J40" i="90"/>
  <c r="J41" i="90"/>
  <c r="J42" i="90"/>
  <c r="J43" i="90"/>
  <c r="J44" i="90"/>
  <c r="J45" i="90"/>
  <c r="J46" i="90"/>
  <c r="J47" i="90"/>
  <c r="J48" i="90"/>
  <c r="J49" i="90"/>
  <c r="J50" i="90"/>
  <c r="J51" i="90"/>
  <c r="J52" i="90"/>
  <c r="J53" i="90"/>
  <c r="J54" i="90"/>
  <c r="J55" i="90"/>
  <c r="J56" i="90"/>
  <c r="J57" i="90"/>
  <c r="J58" i="90"/>
  <c r="J59" i="90"/>
  <c r="J60" i="90"/>
  <c r="J61" i="90"/>
  <c r="J62" i="90"/>
  <c r="J63" i="90"/>
  <c r="J64" i="90"/>
  <c r="J65" i="90"/>
  <c r="J66" i="90"/>
  <c r="R81" i="90"/>
  <c r="R80" i="90"/>
  <c r="R79" i="90"/>
  <c r="R78" i="90"/>
  <c r="R77" i="90"/>
  <c r="R76" i="90"/>
  <c r="R75" i="90"/>
  <c r="N81" i="90"/>
  <c r="N80" i="90"/>
  <c r="N79" i="90"/>
  <c r="N78" i="90"/>
  <c r="N77" i="90"/>
  <c r="N76" i="90"/>
  <c r="N75" i="90"/>
  <c r="J81" i="90"/>
  <c r="J80" i="90"/>
  <c r="J79" i="90"/>
  <c r="J78" i="90"/>
  <c r="J77" i="90"/>
  <c r="J76" i="90"/>
  <c r="J75" i="90"/>
  <c r="F81" i="90"/>
  <c r="F80" i="90"/>
  <c r="F79" i="90"/>
  <c r="F78" i="90"/>
  <c r="F77" i="90"/>
  <c r="F76" i="90"/>
  <c r="F75" i="90"/>
  <c r="AB5" i="58"/>
  <c r="F26" i="90"/>
  <c r="F29" i="90"/>
  <c r="F43" i="90"/>
  <c r="F20" i="90"/>
  <c r="F13" i="90"/>
  <c r="C11" i="58"/>
  <c r="F30" i="90"/>
  <c r="F41" i="90"/>
  <c r="F47" i="90"/>
  <c r="F24" i="90"/>
  <c r="F25" i="90"/>
  <c r="B2" i="58"/>
  <c r="F58" i="90"/>
  <c r="C10" i="58"/>
  <c r="F35" i="90"/>
  <c r="F34" i="90"/>
  <c r="F53" i="90"/>
  <c r="F51" i="90"/>
  <c r="F28" i="90"/>
  <c r="F37" i="90"/>
  <c r="F62" i="90"/>
  <c r="F57" i="90"/>
  <c r="AC4" i="58"/>
  <c r="F38" i="90"/>
  <c r="F61" i="90"/>
  <c r="F55" i="90"/>
  <c r="F32" i="90"/>
  <c r="F49" i="90"/>
  <c r="F42" i="90"/>
  <c r="F11" i="90"/>
  <c r="F59" i="90"/>
  <c r="F36" i="90"/>
  <c r="F65" i="90"/>
  <c r="F44" i="90"/>
  <c r="F54" i="90"/>
  <c r="F23" i="90"/>
  <c r="F33" i="90"/>
  <c r="F48" i="90"/>
  <c r="AA4" i="58"/>
  <c r="F10" i="90"/>
  <c r="F27" i="90"/>
  <c r="F45" i="90"/>
  <c r="F52" i="90"/>
  <c r="F56" i="90"/>
  <c r="F46" i="90"/>
  <c r="F15" i="90"/>
  <c r="F63" i="90"/>
  <c r="F40" i="90"/>
  <c r="AC2" i="58"/>
  <c r="F50" i="90"/>
  <c r="F19" i="90"/>
  <c r="F21" i="90"/>
  <c r="AC3" i="58"/>
  <c r="F14" i="90"/>
  <c r="F31" i="90"/>
  <c r="F60" i="90"/>
  <c r="F22" i="90"/>
  <c r="F17" i="90"/>
  <c r="F39" i="90"/>
  <c r="F16" i="90"/>
  <c r="F64" i="90"/>
  <c r="C13" i="58"/>
  <c r="F18" i="90"/>
  <c r="C12" i="58"/>
  <c r="F66" i="90"/>
  <c r="F12" i="90"/>
  <c r="BC78" i="90" l="1"/>
  <c r="BC80" i="90"/>
  <c r="BC84" i="90"/>
  <c r="BC79" i="90"/>
  <c r="BC86" i="90"/>
  <c r="BC76" i="90"/>
  <c r="BC77" i="90"/>
  <c r="BC89" i="90"/>
  <c r="BC88" i="90"/>
  <c r="BC75" i="90"/>
  <c r="BC85" i="90"/>
  <c r="BC87" i="90"/>
  <c r="BC81" i="90"/>
  <c r="H75" i="90"/>
  <c r="AC5" i="58"/>
  <c r="O5" i="58"/>
  <c r="J53" i="51"/>
  <c r="R4" i="51"/>
  <c r="R3" i="51"/>
  <c r="O2" i="58"/>
  <c r="O3" i="58"/>
  <c r="BA11" i="51" l="1"/>
  <c r="BA12" i="51"/>
  <c r="BA13" i="51"/>
  <c r="BA14" i="51"/>
  <c r="BA15" i="51"/>
  <c r="BA16" i="51"/>
  <c r="BA17" i="51"/>
  <c r="BA18" i="51"/>
  <c r="BA19" i="51"/>
  <c r="BA20" i="51"/>
  <c r="BA21" i="51"/>
  <c r="BA22" i="51"/>
  <c r="BA23" i="51"/>
  <c r="BA24" i="51"/>
  <c r="BA25" i="51"/>
  <c r="BA26" i="51"/>
  <c r="BA27" i="51"/>
  <c r="BA28" i="51"/>
  <c r="BA29" i="51"/>
  <c r="BA30" i="51"/>
  <c r="BA31" i="51"/>
  <c r="BA32" i="51"/>
  <c r="BA33" i="51"/>
  <c r="BA34" i="51"/>
  <c r="BA35" i="51"/>
  <c r="BA36" i="51"/>
  <c r="BA37" i="51"/>
  <c r="BA38" i="51"/>
  <c r="BA39" i="51"/>
  <c r="BA40" i="51"/>
  <c r="BA41" i="51"/>
  <c r="BA42" i="51"/>
  <c r="BA43" i="51"/>
  <c r="BA44" i="51"/>
  <c r="BA45" i="51"/>
  <c r="BA46" i="51"/>
  <c r="BA47" i="51"/>
  <c r="BA48" i="51"/>
  <c r="BA49" i="51"/>
  <c r="BA50" i="51"/>
  <c r="BA51" i="51"/>
  <c r="BA52" i="51"/>
  <c r="BA10" i="51"/>
  <c r="B54" i="58"/>
  <c r="B55" i="58"/>
  <c r="BA53" i="51" l="1"/>
  <c r="P1" i="51"/>
  <c r="R5" i="51"/>
  <c r="R6" i="51"/>
  <c r="Q10" i="51"/>
  <c r="T10" i="51"/>
  <c r="U10" i="51"/>
  <c r="Q5" i="51" l="1"/>
  <c r="Q4" i="51"/>
  <c r="Q3" i="51"/>
  <c r="S10" i="51"/>
  <c r="S11" i="51" s="1"/>
  <c r="Q6" i="51"/>
  <c r="X10" i="51"/>
  <c r="R10" i="51"/>
  <c r="Q11" i="51"/>
  <c r="T11" i="51"/>
  <c r="U11" i="51"/>
  <c r="X11" i="51" l="1"/>
  <c r="R11" i="51"/>
  <c r="Q12" i="51"/>
  <c r="S12" i="51"/>
  <c r="T12" i="51"/>
  <c r="U12" i="51"/>
  <c r="X12" i="51" l="1"/>
  <c r="R12" i="51"/>
  <c r="Q13" i="51"/>
  <c r="S13" i="51"/>
  <c r="T13" i="51"/>
  <c r="U13" i="51"/>
  <c r="X13" i="51" l="1"/>
  <c r="R13" i="51"/>
  <c r="Q14" i="51"/>
  <c r="S14" i="51"/>
  <c r="T14" i="51"/>
  <c r="U14" i="51"/>
  <c r="X14" i="51" l="1"/>
  <c r="R14" i="51"/>
  <c r="Q15" i="51"/>
  <c r="S15" i="51"/>
  <c r="T15" i="51"/>
  <c r="U15" i="51"/>
  <c r="X15" i="51" l="1"/>
  <c r="R15" i="51"/>
  <c r="Q16" i="51"/>
  <c r="S16" i="51"/>
  <c r="T16" i="51"/>
  <c r="U16" i="51"/>
  <c r="X16" i="51" l="1"/>
  <c r="R16" i="51"/>
  <c r="Q17" i="51"/>
  <c r="S17" i="51"/>
  <c r="S18" i="51" s="1"/>
  <c r="T17" i="51"/>
  <c r="X17" i="51"/>
  <c r="R17" i="51"/>
  <c r="T18" i="51"/>
  <c r="X18" i="51"/>
  <c r="Q19" i="51"/>
  <c r="T19" i="51"/>
  <c r="U19" i="51"/>
  <c r="U18" i="51"/>
  <c r="U17" i="51"/>
  <c r="R18" i="51" l="1"/>
  <c r="W3" i="51" s="1"/>
  <c r="S19" i="51"/>
  <c r="S20" i="51" s="1"/>
  <c r="X3" i="51"/>
  <c r="U3" i="51"/>
  <c r="X19" i="51"/>
  <c r="R19" i="51"/>
  <c r="Q20" i="51"/>
  <c r="T20" i="51"/>
  <c r="U20" i="51"/>
  <c r="V3" i="51" l="1"/>
  <c r="T3" i="51"/>
  <c r="R57" i="51" s="1"/>
  <c r="Y3" i="51"/>
  <c r="X20" i="51"/>
  <c r="R20" i="51"/>
  <c r="Q21" i="51"/>
  <c r="S21" i="51"/>
  <c r="S22" i="51" s="1"/>
  <c r="T21" i="51"/>
  <c r="U21" i="51"/>
  <c r="X21" i="51"/>
  <c r="R21" i="51"/>
  <c r="Q22" i="51"/>
  <c r="T22" i="51"/>
  <c r="U22" i="51"/>
  <c r="X22" i="51" l="1"/>
  <c r="R22" i="51"/>
  <c r="Q23" i="51"/>
  <c r="S23" i="51"/>
  <c r="T23" i="51"/>
  <c r="U23" i="51"/>
  <c r="X23" i="51" l="1"/>
  <c r="R23" i="51"/>
  <c r="S24" i="51"/>
  <c r="T24" i="51"/>
  <c r="U24" i="51"/>
  <c r="X24" i="51" l="1"/>
  <c r="R24" i="51"/>
  <c r="Q25" i="51"/>
  <c r="S25" i="51"/>
  <c r="T25" i="51"/>
  <c r="U25" i="51"/>
  <c r="X25" i="51" l="1"/>
  <c r="R25" i="51"/>
  <c r="Q26" i="51"/>
  <c r="S26" i="51"/>
  <c r="T26" i="51"/>
  <c r="U26" i="51"/>
  <c r="X26" i="51" l="1"/>
  <c r="R26" i="51"/>
  <c r="Q27" i="51"/>
  <c r="S27" i="51"/>
  <c r="T27" i="51"/>
  <c r="U27" i="51"/>
  <c r="X27" i="51" l="1"/>
  <c r="R27" i="51"/>
  <c r="Q28" i="51"/>
  <c r="S28" i="51"/>
  <c r="S29" i="51" s="1"/>
  <c r="T28" i="51"/>
  <c r="X28" i="51"/>
  <c r="R28" i="51"/>
  <c r="Q29" i="51"/>
  <c r="T29" i="51"/>
  <c r="X29" i="51"/>
  <c r="T30" i="51"/>
  <c r="X30" i="51"/>
  <c r="Q31" i="51"/>
  <c r="T31" i="51"/>
  <c r="U31" i="51"/>
  <c r="U29" i="51"/>
  <c r="U28" i="51"/>
  <c r="U30" i="51"/>
  <c r="R29" i="51" l="1"/>
  <c r="S30" i="51"/>
  <c r="X31" i="51"/>
  <c r="Q32" i="51"/>
  <c r="T32" i="51"/>
  <c r="U32" i="51"/>
  <c r="S31" i="51" l="1"/>
  <c r="R30" i="51"/>
  <c r="X32" i="51"/>
  <c r="R32" i="51"/>
  <c r="Q33" i="51"/>
  <c r="T33" i="51"/>
  <c r="U33" i="51"/>
  <c r="X4" i="51" l="1"/>
  <c r="T4" i="51"/>
  <c r="T57" i="51" s="1"/>
  <c r="W4" i="51"/>
  <c r="U4" i="51"/>
  <c r="V4" i="51"/>
  <c r="Y4" i="51"/>
  <c r="R31" i="51"/>
  <c r="S32" i="51"/>
  <c r="S33" i="51" s="1"/>
  <c r="S34" i="51" s="1"/>
  <c r="X33" i="51"/>
  <c r="R33" i="51"/>
  <c r="T34" i="51"/>
  <c r="U34" i="51"/>
  <c r="X34" i="51" l="1"/>
  <c r="R34" i="51"/>
  <c r="Q35" i="51"/>
  <c r="S35" i="51"/>
  <c r="T35" i="51"/>
  <c r="U35" i="51"/>
  <c r="X35" i="51" l="1"/>
  <c r="R35" i="51"/>
  <c r="Q36" i="51"/>
  <c r="S36" i="51"/>
  <c r="T36" i="51"/>
  <c r="U36" i="51"/>
  <c r="X36" i="51" l="1"/>
  <c r="R36" i="51"/>
  <c r="Q37" i="51"/>
  <c r="S37" i="51"/>
  <c r="T37" i="51"/>
  <c r="U37" i="51"/>
  <c r="X37" i="51" l="1"/>
  <c r="R37" i="51"/>
  <c r="S38" i="51"/>
  <c r="R38" i="51" s="1"/>
  <c r="T38" i="51"/>
  <c r="X38" i="51"/>
  <c r="Q39" i="51"/>
  <c r="T39" i="51"/>
  <c r="U38" i="51"/>
  <c r="U39" i="51"/>
  <c r="S39" i="51" l="1"/>
  <c r="T5" i="51"/>
  <c r="V57" i="51" s="1"/>
  <c r="W5" i="51"/>
  <c r="X5" i="51"/>
  <c r="V5" i="51"/>
  <c r="Y5" i="51"/>
  <c r="U5" i="51"/>
  <c r="X39" i="51"/>
  <c r="Q40" i="51"/>
  <c r="S40" i="51"/>
  <c r="S41" i="51" s="1"/>
  <c r="T40" i="51"/>
  <c r="X40" i="51"/>
  <c r="Q41" i="51"/>
  <c r="T41" i="51"/>
  <c r="U41" i="51"/>
  <c r="U40" i="51"/>
  <c r="R40" i="51" l="1"/>
  <c r="X41" i="51"/>
  <c r="R41" i="51"/>
  <c r="Q42" i="51"/>
  <c r="S42" i="51"/>
  <c r="T42" i="51"/>
  <c r="U42" i="51"/>
  <c r="X42" i="51" l="1"/>
  <c r="R42" i="51"/>
  <c r="Q43" i="51"/>
  <c r="S43" i="51"/>
  <c r="T43" i="51"/>
  <c r="U43" i="51"/>
  <c r="X43" i="51" l="1"/>
  <c r="R43" i="51"/>
  <c r="Q44" i="51"/>
  <c r="S44" i="51"/>
  <c r="T44" i="51"/>
  <c r="U44" i="51"/>
  <c r="X44" i="51" l="1"/>
  <c r="R44" i="51"/>
  <c r="Q45" i="51"/>
  <c r="S45" i="51"/>
  <c r="T45" i="51"/>
  <c r="U45" i="51"/>
  <c r="X45" i="51" l="1"/>
  <c r="R45" i="51"/>
  <c r="Q46" i="51"/>
  <c r="S46" i="51"/>
  <c r="T46" i="51"/>
  <c r="U46" i="51"/>
  <c r="X46" i="51" l="1"/>
  <c r="R46" i="51"/>
  <c r="S47" i="51"/>
  <c r="T47" i="51"/>
  <c r="U47" i="51"/>
  <c r="X47" i="51" l="1"/>
  <c r="R47" i="51"/>
  <c r="Q48" i="51"/>
  <c r="S48" i="51"/>
  <c r="S49" i="51" s="1"/>
  <c r="S50" i="51" s="1"/>
  <c r="S51" i="51" s="1"/>
  <c r="S52" i="51" s="1"/>
  <c r="T48" i="51"/>
  <c r="X48" i="51"/>
  <c r="Q49" i="51"/>
  <c r="T49" i="51"/>
  <c r="X49" i="51"/>
  <c r="R49" i="51"/>
  <c r="Q50" i="51"/>
  <c r="T50" i="51"/>
  <c r="X50" i="51"/>
  <c r="R50" i="51"/>
  <c r="T51" i="51"/>
  <c r="X51" i="51"/>
  <c r="Q52" i="51"/>
  <c r="T52" i="51"/>
  <c r="X52" i="51"/>
  <c r="R52" i="51"/>
  <c r="U54" i="51"/>
  <c r="R56" i="51"/>
  <c r="T56" i="51"/>
  <c r="V56" i="51"/>
  <c r="X56" i="51"/>
  <c r="S57" i="51"/>
  <c r="U57" i="51"/>
  <c r="W57" i="51"/>
  <c r="R58" i="51"/>
  <c r="S58" i="51" s="1"/>
  <c r="T58" i="51"/>
  <c r="U58" i="51" s="1"/>
  <c r="V58" i="51"/>
  <c r="W58" i="51" s="1"/>
  <c r="R59" i="51"/>
  <c r="S59" i="51" s="1"/>
  <c r="T59" i="51"/>
  <c r="U59" i="51" s="1"/>
  <c r="V59" i="51"/>
  <c r="W59" i="51" s="1"/>
  <c r="R60" i="51"/>
  <c r="S60" i="51" s="1"/>
  <c r="T60" i="51"/>
  <c r="U60" i="51" s="1"/>
  <c r="V60" i="51"/>
  <c r="W60" i="51" s="1"/>
  <c r="R61" i="51"/>
  <c r="S61" i="51" s="1"/>
  <c r="T61" i="51"/>
  <c r="U61" i="51" s="1"/>
  <c r="V61" i="51"/>
  <c r="W61" i="51" s="1"/>
  <c r="R62" i="51"/>
  <c r="S62" i="51" s="1"/>
  <c r="T62" i="51"/>
  <c r="U62" i="51" s="1"/>
  <c r="V62" i="51"/>
  <c r="W62" i="51" s="1"/>
  <c r="U50" i="51"/>
  <c r="U49" i="51"/>
  <c r="U51" i="51"/>
  <c r="U52" i="51"/>
  <c r="U48" i="51"/>
  <c r="R51" i="51" l="1"/>
  <c r="R48" i="51"/>
  <c r="V6" i="51"/>
  <c r="X59" i="51" s="1"/>
  <c r="Y59" i="51" s="1"/>
  <c r="T6" i="51" l="1"/>
  <c r="X57" i="51" s="1"/>
  <c r="Y57" i="51" s="1"/>
  <c r="Y6" i="51"/>
  <c r="X62" i="51" s="1"/>
  <c r="Y62" i="51" s="1"/>
  <c r="W6" i="51"/>
  <c r="X60" i="51" s="1"/>
  <c r="Y60" i="51" s="1"/>
  <c r="X6" i="51"/>
  <c r="X61" i="51" s="1"/>
  <c r="Y61" i="51" s="1"/>
  <c r="U6" i="51"/>
  <c r="X58" i="51" s="1"/>
  <c r="Y58" i="51" s="1"/>
  <c r="BA38" i="68" a="1"/>
  <c r="BA38" i="68" s="1"/>
  <c r="BA37" i="68" a="1"/>
  <c r="BA37" i="68" s="1"/>
  <c r="BA36" i="68" a="1"/>
  <c r="BA36" i="68" s="1"/>
  <c r="BA35" i="68" a="1"/>
  <c r="BA35" i="68" s="1"/>
  <c r="BA34" i="68" a="1"/>
  <c r="BA34" i="68" s="1"/>
  <c r="BA33" i="68" a="1"/>
  <c r="BA33" i="68" s="1"/>
  <c r="BA32" i="68" a="1"/>
  <c r="BA32" i="68" s="1"/>
  <c r="BA31" i="68" a="1"/>
  <c r="BA31" i="68" s="1"/>
  <c r="BA30" i="68" a="1"/>
  <c r="BA30" i="68" s="1"/>
  <c r="BA29" i="68" a="1"/>
  <c r="BA29" i="68" s="1"/>
  <c r="BA17" i="89"/>
  <c r="BA16" i="89"/>
  <c r="BA15" i="89"/>
  <c r="BA14" i="89"/>
  <c r="BA13" i="89"/>
  <c r="BA12" i="89"/>
  <c r="BA11" i="89"/>
  <c r="BA10" i="89"/>
  <c r="BA9" i="89"/>
  <c r="BA30" i="88"/>
  <c r="BA29" i="88"/>
  <c r="BA28" i="88"/>
  <c r="BA27" i="88"/>
  <c r="BA26" i="88"/>
  <c r="BA25" i="88"/>
  <c r="BA24" i="88"/>
  <c r="BA23" i="88"/>
  <c r="BA22" i="88"/>
  <c r="BA17" i="88"/>
  <c r="BA16" i="88"/>
  <c r="BA15" i="88"/>
  <c r="BA14" i="88"/>
  <c r="BA13" i="88"/>
  <c r="BA12" i="88"/>
  <c r="BA11" i="88"/>
  <c r="BA10" i="88"/>
  <c r="BA9" i="88"/>
  <c r="BA14" i="87"/>
  <c r="BA13" i="87"/>
  <c r="BA12" i="87"/>
  <c r="BA11" i="87"/>
  <c r="BA10" i="87"/>
  <c r="BA9" i="87"/>
  <c r="BA30" i="86"/>
  <c r="BA29" i="86"/>
  <c r="BA28" i="86"/>
  <c r="BA27" i="86"/>
  <c r="BA26" i="86"/>
  <c r="BA25" i="86"/>
  <c r="BA24" i="86"/>
  <c r="BA23" i="86"/>
  <c r="BA22" i="86"/>
  <c r="BA10" i="86"/>
  <c r="BA11" i="86"/>
  <c r="BA12" i="86"/>
  <c r="BA13" i="86"/>
  <c r="BA14" i="86"/>
  <c r="BA15" i="86"/>
  <c r="BA16" i="86"/>
  <c r="BA17" i="86"/>
  <c r="BA9" i="86"/>
  <c r="BA10" i="85"/>
  <c r="BA11" i="85"/>
  <c r="BA12" i="85"/>
  <c r="BA13" i="85"/>
  <c r="BA14" i="85"/>
  <c r="BA15" i="85"/>
  <c r="BA16" i="85"/>
  <c r="BA17" i="85"/>
  <c r="BA18" i="85"/>
  <c r="BA19" i="85"/>
  <c r="BA20" i="85"/>
  <c r="BA21" i="85"/>
  <c r="BA22" i="85"/>
  <c r="BA23" i="85"/>
  <c r="BA24" i="85"/>
  <c r="BA9" i="85"/>
  <c r="BA10" i="84"/>
  <c r="BA11" i="84"/>
  <c r="BA12" i="84"/>
  <c r="BA9" i="84"/>
  <c r="BA10" i="83" a="1"/>
  <c r="BA10" i="83" s="1"/>
  <c r="BA11" i="83" a="1"/>
  <c r="BA11" i="83" s="1"/>
  <c r="BA12" i="83" a="1"/>
  <c r="BA12" i="83" s="1"/>
  <c r="BA13" i="83" a="1"/>
  <c r="BA13" i="83" s="1"/>
  <c r="BA9" i="83" a="1"/>
  <c r="BA9" i="83" s="1"/>
  <c r="BA10" i="82" a="1"/>
  <c r="BA10" i="82" s="1"/>
  <c r="BA11" i="82" a="1"/>
  <c r="BA11" i="82" s="1"/>
  <c r="BA12" i="82" a="1"/>
  <c r="BA12" i="82" s="1"/>
  <c r="BA13" i="82" a="1"/>
  <c r="BA13" i="82" s="1"/>
  <c r="BA14" i="82" a="1"/>
  <c r="BA14" i="82" s="1"/>
  <c r="BA9" i="82" a="1"/>
  <c r="BA9" i="82" s="1"/>
  <c r="BA10" i="81" a="1"/>
  <c r="BA10" i="81" s="1"/>
  <c r="BA11" i="81" a="1"/>
  <c r="BA11" i="81"/>
  <c r="BA12" i="81" a="1"/>
  <c r="BA12" i="81" s="1"/>
  <c r="BA13" i="81" a="1"/>
  <c r="BA13" i="81" s="1"/>
  <c r="BA14" i="81" a="1"/>
  <c r="BA14" i="81" s="1"/>
  <c r="BA15" i="81" a="1"/>
  <c r="BA15" i="81" s="1"/>
  <c r="BA16" i="81" a="1"/>
  <c r="BA16" i="81" s="1"/>
  <c r="V113" i="19" s="1"/>
  <c r="BA9" i="81" a="1"/>
  <c r="BA9" i="81" s="1"/>
  <c r="BA10" i="80" a="1"/>
  <c r="BA10" i="80" s="1"/>
  <c r="BA11" i="80" a="1"/>
  <c r="BA11" i="80" s="1"/>
  <c r="BA12" i="80" a="1"/>
  <c r="BA12" i="80" s="1"/>
  <c r="BA13" i="80" a="1"/>
  <c r="BA13" i="80" s="1"/>
  <c r="BA14" i="80" a="1"/>
  <c r="BA14" i="80" s="1"/>
  <c r="BA15" i="80" a="1"/>
  <c r="BA15" i="80" s="1"/>
  <c r="BA16" i="80" a="1"/>
  <c r="BA16" i="80" s="1"/>
  <c r="BA9" i="80" a="1"/>
  <c r="BA9" i="80" s="1"/>
  <c r="BA10" i="79"/>
  <c r="BA11" i="79"/>
  <c r="BA12" i="79"/>
  <c r="BA13" i="79"/>
  <c r="BA14" i="79"/>
  <c r="BA15" i="79"/>
  <c r="BA16" i="79"/>
  <c r="BA17" i="79"/>
  <c r="BA9" i="79"/>
  <c r="BA10" i="78"/>
  <c r="BA11" i="78"/>
  <c r="BA12" i="78"/>
  <c r="BA13" i="78"/>
  <c r="BA14" i="78"/>
  <c r="BA15" i="78"/>
  <c r="BA16" i="78"/>
  <c r="BA17" i="78"/>
  <c r="BA9" i="78"/>
  <c r="BA10" i="77" a="1"/>
  <c r="BA10" i="77" s="1"/>
  <c r="BA11" i="77" a="1"/>
  <c r="BA11" i="77" s="1"/>
  <c r="BA12" i="77" a="1"/>
  <c r="BA12" i="77" s="1"/>
  <c r="BA13" i="77" a="1"/>
  <c r="BA13" i="77" s="1"/>
  <c r="BA14" i="77" a="1"/>
  <c r="BA14" i="77" s="1"/>
  <c r="BA15" i="77" a="1"/>
  <c r="BA15" i="77" s="1"/>
  <c r="BA16" i="77" a="1"/>
  <c r="BA16" i="77" s="1"/>
  <c r="BA17" i="77" a="1"/>
  <c r="BA17" i="77" s="1"/>
  <c r="BA18" i="77" a="1"/>
  <c r="BA18" i="77" s="1"/>
  <c r="BA9" i="77" a="1"/>
  <c r="BA9" i="77" s="1"/>
  <c r="BA10" i="76" a="1"/>
  <c r="BA10" i="76" s="1"/>
  <c r="BA11" i="76" a="1"/>
  <c r="BA11" i="76" s="1"/>
  <c r="BA12" i="76" a="1"/>
  <c r="BA12" i="76" s="1"/>
  <c r="BA13" i="76" a="1"/>
  <c r="BA13" i="76" s="1"/>
  <c r="BA14" i="76" a="1"/>
  <c r="BA14" i="76" s="1"/>
  <c r="BA15" i="76" a="1"/>
  <c r="BA15" i="76" s="1"/>
  <c r="BA16" i="76" a="1"/>
  <c r="BA16" i="76" s="1"/>
  <c r="BA17" i="76" a="1"/>
  <c r="BA17" i="76" s="1"/>
  <c r="BA18" i="76" a="1"/>
  <c r="BA18" i="76" s="1"/>
  <c r="BA19" i="76" a="1"/>
  <c r="BA19" i="76" s="1"/>
  <c r="BA20" i="76" a="1"/>
  <c r="BA20" i="76" s="1"/>
  <c r="BA21" i="76" a="1"/>
  <c r="BA21" i="76" s="1"/>
  <c r="BA9" i="76" a="1"/>
  <c r="BA9" i="76" s="1"/>
  <c r="BA10" i="75" a="1"/>
  <c r="BA10" i="75" s="1"/>
  <c r="BA11" i="75" a="1"/>
  <c r="BA11" i="75" s="1"/>
  <c r="BA12" i="75" a="1"/>
  <c r="BA12" i="75" s="1"/>
  <c r="BA13" i="75" a="1"/>
  <c r="BA13" i="75" s="1"/>
  <c r="BA14" i="75" a="1"/>
  <c r="BA14" i="75" s="1"/>
  <c r="BA15" i="75" a="1"/>
  <c r="BA15" i="75" s="1"/>
  <c r="BA16" i="75" a="1"/>
  <c r="BA16" i="75" s="1"/>
  <c r="BA17" i="75" a="1"/>
  <c r="BA17" i="75" s="1"/>
  <c r="BA18" i="75" a="1"/>
  <c r="BA18" i="75" s="1"/>
  <c r="BA19" i="75" a="1"/>
  <c r="BA19" i="75" s="1"/>
  <c r="BA20" i="75" a="1"/>
  <c r="BA20" i="75" s="1"/>
  <c r="BA21" i="75" a="1"/>
  <c r="BA21" i="75" s="1"/>
  <c r="BA9" i="75" a="1"/>
  <c r="BA9" i="75" s="1"/>
  <c r="BA10" i="74" a="1"/>
  <c r="BA10" i="74" s="1"/>
  <c r="BA11" i="74" a="1"/>
  <c r="BA11" i="74" s="1"/>
  <c r="BA12" i="74" a="1"/>
  <c r="BA12" i="74" s="1"/>
  <c r="BA13" i="74" a="1"/>
  <c r="BA13" i="74" s="1"/>
  <c r="BA14" i="74" a="1"/>
  <c r="BA14" i="74" s="1"/>
  <c r="BA15" i="74" a="1"/>
  <c r="BA15" i="74" s="1"/>
  <c r="BA16" i="74" a="1"/>
  <c r="BA16" i="74" s="1"/>
  <c r="BA17" i="74" a="1"/>
  <c r="BA17" i="74" s="1"/>
  <c r="BA18" i="74" a="1"/>
  <c r="BA18" i="74" s="1"/>
  <c r="BA19" i="74" a="1"/>
  <c r="BA19" i="74" s="1"/>
  <c r="BA20" i="74" a="1"/>
  <c r="BA20" i="74" s="1"/>
  <c r="BA21" i="74" a="1"/>
  <c r="BA21" i="74" s="1"/>
  <c r="BA9" i="74" a="1"/>
  <c r="BA9" i="74" s="1"/>
  <c r="BA10" i="73" a="1"/>
  <c r="BA10" i="73" s="1"/>
  <c r="BA11" i="73" a="1"/>
  <c r="BA11" i="73" s="1"/>
  <c r="BA12" i="73" a="1"/>
  <c r="BA12" i="73" s="1"/>
  <c r="BA13" i="73" a="1"/>
  <c r="BA13" i="73" s="1"/>
  <c r="BA14" i="73" a="1"/>
  <c r="BA14" i="73" s="1"/>
  <c r="BA15" i="73" a="1"/>
  <c r="BA15" i="73" s="1"/>
  <c r="BA16" i="73" a="1"/>
  <c r="BA16" i="73" s="1"/>
  <c r="BA17" i="73" a="1"/>
  <c r="BA17" i="73" s="1"/>
  <c r="BA18" i="73" a="1"/>
  <c r="BA18" i="73" s="1"/>
  <c r="BA19" i="73" a="1"/>
  <c r="BA19" i="73" s="1"/>
  <c r="BA20" i="73" a="1"/>
  <c r="BA20" i="73" s="1"/>
  <c r="BA21" i="73" a="1"/>
  <c r="BA21" i="73" s="1"/>
  <c r="BA9" i="73" a="1"/>
  <c r="BA9" i="73" s="1"/>
  <c r="BA10" i="72" a="1"/>
  <c r="BA10" i="72" s="1"/>
  <c r="BA11" i="72" a="1"/>
  <c r="BA11" i="72" s="1"/>
  <c r="BA12" i="72" a="1"/>
  <c r="BA12" i="72" s="1"/>
  <c r="BA13" i="72" a="1"/>
  <c r="BA13" i="72" s="1"/>
  <c r="BA14" i="72" a="1"/>
  <c r="BA14" i="72" s="1"/>
  <c r="BA15" i="72" a="1"/>
  <c r="BA15" i="72" s="1"/>
  <c r="BA16" i="72" a="1"/>
  <c r="BA16" i="72" s="1"/>
  <c r="BA17" i="72" a="1"/>
  <c r="BA17" i="72" s="1"/>
  <c r="BA18" i="72" a="1"/>
  <c r="BA18" i="72" s="1"/>
  <c r="BA19" i="72" a="1"/>
  <c r="BA19" i="72" s="1"/>
  <c r="BA20" i="72" a="1"/>
  <c r="BA20" i="72" s="1"/>
  <c r="BA21" i="72" a="1"/>
  <c r="BA21" i="72" s="1"/>
  <c r="BA9" i="72" a="1"/>
  <c r="BA9" i="72" s="1"/>
  <c r="BA10" i="71" a="1"/>
  <c r="BA10" i="71" s="1"/>
  <c r="BA11" i="71" a="1"/>
  <c r="BA11" i="71" s="1"/>
  <c r="BA12" i="71" a="1"/>
  <c r="BA12" i="71" s="1"/>
  <c r="BA13" i="71" a="1"/>
  <c r="BA13" i="71" s="1"/>
  <c r="BA14" i="71" a="1"/>
  <c r="BA14" i="71" s="1"/>
  <c r="BA15" i="71" a="1"/>
  <c r="BA15" i="71" s="1"/>
  <c r="BA16" i="71" a="1"/>
  <c r="BA16" i="71" s="1"/>
  <c r="BA17" i="71" a="1"/>
  <c r="BA17" i="71" s="1"/>
  <c r="BA18" i="71" a="1"/>
  <c r="BA18" i="71" s="1"/>
  <c r="BA19" i="71" a="1"/>
  <c r="BA19" i="71" s="1"/>
  <c r="BA20" i="71" a="1"/>
  <c r="BA20" i="71" s="1"/>
  <c r="BA21" i="71" a="1"/>
  <c r="BA21" i="71" s="1"/>
  <c r="BA22" i="71" a="1"/>
  <c r="BA22" i="71" s="1"/>
  <c r="BA23" i="71" a="1"/>
  <c r="BA23" i="71" s="1"/>
  <c r="BA24" i="71" a="1"/>
  <c r="BA24" i="71" s="1"/>
  <c r="BA9" i="71" a="1"/>
  <c r="BA9" i="71" s="1"/>
  <c r="BA10" i="70" a="1"/>
  <c r="BA10" i="70" s="1"/>
  <c r="BA11" i="70" a="1"/>
  <c r="BA11" i="70" s="1"/>
  <c r="BA12" i="70" a="1"/>
  <c r="BA12" i="70" s="1"/>
  <c r="BA13" i="70" a="1"/>
  <c r="BA13" i="70" s="1"/>
  <c r="BA14" i="70" a="1"/>
  <c r="BA14" i="70" s="1"/>
  <c r="BA15" i="70" a="1"/>
  <c r="BA15" i="70" s="1"/>
  <c r="BA16" i="70" a="1"/>
  <c r="BA16" i="70" s="1"/>
  <c r="BA17" i="70" a="1"/>
  <c r="BA17" i="70" s="1"/>
  <c r="BA18" i="70" a="1"/>
  <c r="BA18" i="70" s="1"/>
  <c r="BA19" i="70" a="1"/>
  <c r="BA19" i="70" s="1"/>
  <c r="BA20" i="70" a="1"/>
  <c r="BA20" i="70" s="1"/>
  <c r="BA21" i="70" a="1"/>
  <c r="BA21" i="70" s="1"/>
  <c r="BA22" i="70" a="1"/>
  <c r="BA22" i="70" s="1"/>
  <c r="BA23" i="70" a="1"/>
  <c r="BA23" i="70" s="1"/>
  <c r="BA24" i="70" a="1"/>
  <c r="BA24" i="70" s="1"/>
  <c r="BA9" i="70" a="1"/>
  <c r="BA9" i="70" s="1"/>
  <c r="BA10" i="68" a="1"/>
  <c r="BA10" i="68" s="1"/>
  <c r="BA11" i="68" a="1"/>
  <c r="BA11" i="68" s="1"/>
  <c r="BA12" i="68" a="1"/>
  <c r="BA12" i="68" s="1"/>
  <c r="BA13" i="68" a="1"/>
  <c r="BA13" i="68" s="1"/>
  <c r="BA14" i="68" a="1"/>
  <c r="BA14" i="68" s="1"/>
  <c r="BA15" i="68" a="1"/>
  <c r="BA15" i="68" s="1"/>
  <c r="BA16" i="68" a="1"/>
  <c r="BA16" i="68" s="1"/>
  <c r="BA17" i="68" a="1"/>
  <c r="BA17" i="68" s="1"/>
  <c r="BA18" i="68" a="1"/>
  <c r="BA18" i="68" s="1"/>
  <c r="BA19" i="68" a="1"/>
  <c r="BA19" i="68" s="1"/>
  <c r="BA20" i="68" a="1"/>
  <c r="BA20" i="68" s="1"/>
  <c r="BA21" i="68" a="1"/>
  <c r="BA21" i="68" s="1"/>
  <c r="BA22" i="68" a="1"/>
  <c r="BA22" i="68" s="1"/>
  <c r="BA23" i="68" a="1"/>
  <c r="BA23" i="68"/>
  <c r="BA24" i="68" a="1"/>
  <c r="BA24" i="68" s="1"/>
  <c r="BA9" i="68" a="1"/>
  <c r="BA9" i="68" s="1"/>
  <c r="BA10" i="67" a="1"/>
  <c r="BA10" i="67" s="1"/>
  <c r="BA11" i="67" a="1"/>
  <c r="BA11" i="67" s="1"/>
  <c r="BA12" i="67" a="1"/>
  <c r="BA12" i="67" s="1"/>
  <c r="BA13" i="67" a="1"/>
  <c r="BA13" i="67" s="1"/>
  <c r="BA14" i="67" a="1"/>
  <c r="BA14" i="67" s="1"/>
  <c r="BA15" i="67" a="1"/>
  <c r="BA15" i="67" s="1"/>
  <c r="BA16" i="67" a="1"/>
  <c r="BA16" i="67" s="1"/>
  <c r="BA17" i="67" a="1"/>
  <c r="BA17" i="67" s="1"/>
  <c r="BA18" i="67" a="1"/>
  <c r="BA18" i="67" s="1"/>
  <c r="BA19" i="67" a="1"/>
  <c r="BA19" i="67" s="1"/>
  <c r="BA20" i="67" a="1"/>
  <c r="BA20" i="67" s="1"/>
  <c r="BA9" i="67" a="1"/>
  <c r="BA9" i="67" s="1"/>
  <c r="BA10" i="66"/>
  <c r="BA11" i="66"/>
  <c r="BA12" i="66"/>
  <c r="BA13" i="66"/>
  <c r="BA14" i="66"/>
  <c r="BA15" i="66"/>
  <c r="BA16" i="66"/>
  <c r="BA17" i="66"/>
  <c r="BA18" i="66"/>
  <c r="BA19" i="66"/>
  <c r="BA20" i="66"/>
  <c r="BA21" i="66"/>
  <c r="BA22" i="66"/>
  <c r="BA9" i="66"/>
  <c r="BA10" i="65"/>
  <c r="BA11" i="65"/>
  <c r="BA12" i="65"/>
  <c r="BA13" i="65"/>
  <c r="BA14" i="65"/>
  <c r="BA15" i="65"/>
  <c r="BA16" i="65"/>
  <c r="BA17" i="65"/>
  <c r="BA18" i="65"/>
  <c r="BA19" i="65"/>
  <c r="BA20" i="65"/>
  <c r="BA21" i="65"/>
  <c r="BA22" i="65"/>
  <c r="BA23" i="65"/>
  <c r="BA24" i="65"/>
  <c r="BA25" i="65"/>
  <c r="BA26" i="65"/>
  <c r="BA27" i="65"/>
  <c r="BA9" i="65"/>
  <c r="BA10" i="64"/>
  <c r="BA11" i="64"/>
  <c r="BA12" i="64"/>
  <c r="BA13" i="64"/>
  <c r="BA14" i="64"/>
  <c r="BA15" i="64"/>
  <c r="BA16" i="64"/>
  <c r="BA17" i="64"/>
  <c r="BA18" i="64"/>
  <c r="BA19" i="64"/>
  <c r="BA20" i="64"/>
  <c r="BA21" i="64"/>
  <c r="BA22" i="64"/>
  <c r="BA23" i="64"/>
  <c r="BA24" i="64"/>
  <c r="BA25" i="64"/>
  <c r="BA9" i="64"/>
  <c r="BA10" i="32"/>
  <c r="BA11" i="32"/>
  <c r="BA12" i="32"/>
  <c r="BA13" i="32"/>
  <c r="BA14" i="32"/>
  <c r="BA15" i="32"/>
  <c r="BA16" i="32"/>
  <c r="BA17" i="32"/>
  <c r="BA18" i="32"/>
  <c r="BA19" i="32"/>
  <c r="BA20" i="32"/>
  <c r="BA21" i="32"/>
  <c r="BA22" i="32"/>
  <c r="BA23" i="32"/>
  <c r="BA24" i="32"/>
  <c r="BA25" i="32"/>
  <c r="BA26" i="32"/>
  <c r="BA27" i="32"/>
  <c r="BA28" i="32"/>
  <c r="BA9" i="32"/>
  <c r="C5" i="58"/>
  <c r="D5" i="58"/>
  <c r="E5" i="58"/>
  <c r="F5" i="58"/>
  <c r="G5" i="58"/>
  <c r="H5" i="58"/>
  <c r="I5" i="58"/>
  <c r="J5" i="58"/>
  <c r="K5" i="58"/>
  <c r="L5" i="58"/>
  <c r="M5" i="58"/>
  <c r="N5" i="58"/>
  <c r="P5" i="58"/>
  <c r="Q5" i="58"/>
  <c r="R5" i="58"/>
  <c r="S5" i="58"/>
  <c r="T5" i="58"/>
  <c r="U5" i="58"/>
  <c r="V5" i="58"/>
  <c r="W5" i="58"/>
  <c r="X5" i="58"/>
  <c r="Y5" i="58"/>
  <c r="Z5" i="58"/>
  <c r="AA5" i="58"/>
  <c r="B5" i="58"/>
  <c r="BC17" i="64"/>
  <c r="BC16" i="64"/>
  <c r="BE17" i="64"/>
  <c r="BE17" i="32"/>
  <c r="BE16" i="32"/>
  <c r="BC17" i="32"/>
  <c r="BC16" i="32"/>
  <c r="Z24" i="58"/>
  <c r="AC11" i="58"/>
  <c r="AC12" i="58"/>
  <c r="W15" i="58"/>
  <c r="Z17" i="58"/>
  <c r="AA25" i="58"/>
  <c r="S15" i="58"/>
  <c r="O13" i="58"/>
  <c r="Z22" i="58"/>
  <c r="AC14" i="58"/>
  <c r="O22" i="58"/>
  <c r="Z18" i="58"/>
  <c r="Z15" i="58"/>
  <c r="T17" i="58"/>
  <c r="Z21" i="58"/>
  <c r="D3" i="58"/>
  <c r="X14" i="58"/>
  <c r="S17" i="58"/>
  <c r="AA23" i="58"/>
  <c r="AC10" i="58"/>
  <c r="AB15" i="58"/>
  <c r="AC29" i="58"/>
  <c r="AA27" i="58"/>
  <c r="V17" i="58"/>
  <c r="Z25" i="58"/>
  <c r="O18" i="58"/>
  <c r="AA29" i="58"/>
  <c r="AC23" i="58"/>
  <c r="Z19" i="58"/>
  <c r="U16" i="58"/>
  <c r="Z16" i="58"/>
  <c r="AA26" i="58"/>
  <c r="AC15" i="58"/>
  <c r="S18" i="58"/>
  <c r="O16" i="58"/>
  <c r="AA24" i="58"/>
  <c r="AA31" i="58"/>
  <c r="S16" i="58"/>
  <c r="T16" i="58"/>
  <c r="AA15" i="58"/>
  <c r="D2" i="58"/>
  <c r="AC18" i="58"/>
  <c r="AC17" i="58"/>
  <c r="AA16" i="58"/>
  <c r="Q18" i="58"/>
  <c r="O19" i="58"/>
  <c r="AA18" i="58"/>
  <c r="AC24" i="58"/>
  <c r="O21" i="58"/>
  <c r="U17" i="58"/>
  <c r="AA28" i="58"/>
  <c r="AC13" i="58"/>
  <c r="AC27" i="58"/>
  <c r="AC28" i="58"/>
  <c r="O17" i="58"/>
  <c r="O10" i="58"/>
  <c r="U15" i="58"/>
  <c r="I3" i="58"/>
  <c r="AC26" i="58"/>
  <c r="V15" i="58"/>
  <c r="AA30" i="58"/>
  <c r="X13" i="58"/>
  <c r="R18" i="58"/>
  <c r="R16" i="58"/>
  <c r="T15" i="58"/>
  <c r="R17" i="58"/>
  <c r="O20" i="58"/>
  <c r="AC30" i="58"/>
  <c r="AA17" i="58"/>
  <c r="O14" i="58"/>
  <c r="Q17" i="58"/>
  <c r="U18" i="58"/>
  <c r="AC16" i="58"/>
  <c r="O11" i="58"/>
  <c r="Q15" i="58"/>
  <c r="Z23" i="58"/>
  <c r="I4" i="58"/>
  <c r="AC31" i="58"/>
  <c r="Q16" i="58"/>
  <c r="AC25" i="58"/>
  <c r="R15" i="58"/>
  <c r="O12" i="58"/>
  <c r="Q19" i="58"/>
  <c r="O15" i="58"/>
  <c r="Z20" i="58"/>
  <c r="V16" i="58"/>
  <c r="BE16" i="64" l="1"/>
  <c r="H9" i="76" l="1"/>
  <c r="H10" i="76"/>
  <c r="H11" i="76"/>
  <c r="H12" i="76"/>
  <c r="H13" i="76"/>
  <c r="H14" i="76"/>
  <c r="H15" i="76"/>
  <c r="H16" i="76"/>
  <c r="H17" i="76"/>
  <c r="H18" i="76"/>
  <c r="H19" i="76"/>
  <c r="H20" i="76"/>
  <c r="H9" i="32" l="1"/>
  <c r="H10" i="32"/>
  <c r="H11" i="32"/>
  <c r="H12" i="32"/>
  <c r="H13" i="32"/>
  <c r="H14" i="32"/>
  <c r="H15" i="32"/>
  <c r="H16" i="32"/>
  <c r="H17" i="32"/>
  <c r="H18" i="32"/>
  <c r="H19" i="32"/>
  <c r="H20" i="32"/>
  <c r="H21" i="32"/>
  <c r="H22" i="32"/>
  <c r="H23" i="32"/>
  <c r="H24" i="32"/>
  <c r="H25" i="32"/>
  <c r="H26" i="32"/>
  <c r="H27" i="32"/>
  <c r="H28" i="32"/>
  <c r="T89" i="90" l="1"/>
  <c r="T88" i="90"/>
  <c r="T87" i="90"/>
  <c r="T86" i="90"/>
  <c r="T85" i="90"/>
  <c r="T84" i="90"/>
  <c r="P89" i="90"/>
  <c r="P88" i="90"/>
  <c r="P87" i="90"/>
  <c r="P86" i="90"/>
  <c r="P85" i="90"/>
  <c r="P84" i="90"/>
  <c r="L89" i="90"/>
  <c r="L88" i="90"/>
  <c r="L87" i="90"/>
  <c r="L86" i="90"/>
  <c r="L85" i="90"/>
  <c r="L84" i="90"/>
  <c r="H85" i="90"/>
  <c r="H86" i="90"/>
  <c r="H87" i="90"/>
  <c r="H88" i="90"/>
  <c r="H89" i="90"/>
  <c r="H84" i="90"/>
  <c r="T81" i="90"/>
  <c r="T80" i="90"/>
  <c r="T79" i="90"/>
  <c r="T78" i="90"/>
  <c r="T77" i="90"/>
  <c r="T76" i="90"/>
  <c r="T75" i="90"/>
  <c r="P81" i="90"/>
  <c r="P80" i="90"/>
  <c r="P79" i="90"/>
  <c r="P78" i="90"/>
  <c r="P77" i="90"/>
  <c r="P76" i="90"/>
  <c r="P75" i="90"/>
  <c r="L81" i="90"/>
  <c r="L80" i="90"/>
  <c r="L79" i="90"/>
  <c r="L78" i="90"/>
  <c r="L77" i="90"/>
  <c r="L76" i="90"/>
  <c r="H76" i="90"/>
  <c r="H77" i="90"/>
  <c r="H78" i="90"/>
  <c r="H79" i="90"/>
  <c r="H80" i="90"/>
  <c r="H81" i="90"/>
  <c r="M11" i="90" l="1"/>
  <c r="M12" i="90"/>
  <c r="M13" i="90"/>
  <c r="M14" i="90"/>
  <c r="M15" i="90"/>
  <c r="M16" i="90"/>
  <c r="M17" i="90"/>
  <c r="M18" i="90"/>
  <c r="M19" i="90"/>
  <c r="M20" i="90"/>
  <c r="M21" i="90"/>
  <c r="M22" i="90"/>
  <c r="M23" i="90"/>
  <c r="M24" i="90"/>
  <c r="M25" i="90"/>
  <c r="M26" i="90"/>
  <c r="M27" i="90"/>
  <c r="M28" i="90"/>
  <c r="M29" i="90"/>
  <c r="M30" i="90"/>
  <c r="M31" i="90"/>
  <c r="M32" i="90"/>
  <c r="M33" i="90"/>
  <c r="M34" i="90"/>
  <c r="M35" i="90"/>
  <c r="M36" i="90"/>
  <c r="M37" i="90"/>
  <c r="M38" i="90"/>
  <c r="M39" i="90"/>
  <c r="M40" i="90"/>
  <c r="M41" i="90"/>
  <c r="M42" i="90"/>
  <c r="M43" i="90"/>
  <c r="M44" i="90"/>
  <c r="M45" i="90"/>
  <c r="M46" i="90"/>
  <c r="M47" i="90"/>
  <c r="M48" i="90"/>
  <c r="M49" i="90"/>
  <c r="M50" i="90"/>
  <c r="M51" i="90"/>
  <c r="M52" i="90"/>
  <c r="M53" i="90"/>
  <c r="M54" i="90"/>
  <c r="M55" i="90"/>
  <c r="M56" i="90"/>
  <c r="M57" i="90"/>
  <c r="M58" i="90"/>
  <c r="M59" i="90"/>
  <c r="M60" i="90"/>
  <c r="M61" i="90"/>
  <c r="M62" i="90"/>
  <c r="M63" i="90"/>
  <c r="M64" i="90"/>
  <c r="M65" i="90"/>
  <c r="M66" i="90"/>
  <c r="K11" i="90"/>
  <c r="K12" i="90"/>
  <c r="K13" i="90"/>
  <c r="K14" i="90"/>
  <c r="K15" i="90"/>
  <c r="K16" i="90"/>
  <c r="K17" i="90"/>
  <c r="K18" i="90"/>
  <c r="K19" i="90"/>
  <c r="K20" i="90"/>
  <c r="K21" i="90"/>
  <c r="K22" i="90"/>
  <c r="K23" i="90"/>
  <c r="K24" i="90"/>
  <c r="K25" i="90"/>
  <c r="K26" i="90"/>
  <c r="K27" i="90"/>
  <c r="K28" i="90"/>
  <c r="K29" i="90"/>
  <c r="K30" i="90"/>
  <c r="K31" i="90"/>
  <c r="K32" i="90"/>
  <c r="K33" i="90"/>
  <c r="K34" i="90"/>
  <c r="K35" i="90"/>
  <c r="K36" i="90"/>
  <c r="K37" i="90"/>
  <c r="K38" i="90"/>
  <c r="K39" i="90"/>
  <c r="K40" i="90"/>
  <c r="K41" i="90"/>
  <c r="K42" i="90"/>
  <c r="K43" i="90"/>
  <c r="K44" i="90"/>
  <c r="K45" i="90"/>
  <c r="K46" i="90"/>
  <c r="K47" i="90"/>
  <c r="K48" i="90"/>
  <c r="K49" i="90"/>
  <c r="K50" i="90"/>
  <c r="K51" i="90"/>
  <c r="K52" i="90"/>
  <c r="K53" i="90"/>
  <c r="K54" i="90"/>
  <c r="K55" i="90"/>
  <c r="K56" i="90"/>
  <c r="K57" i="90"/>
  <c r="K58" i="90"/>
  <c r="K59" i="90"/>
  <c r="K60" i="90"/>
  <c r="K61" i="90"/>
  <c r="K62" i="90"/>
  <c r="K63" i="90"/>
  <c r="K64" i="90"/>
  <c r="K65" i="90"/>
  <c r="K66" i="90"/>
  <c r="J9" i="90"/>
  <c r="M10" i="90"/>
  <c r="M9" i="90"/>
  <c r="H11" i="90"/>
  <c r="H12" i="90"/>
  <c r="H13" i="90"/>
  <c r="H14" i="90"/>
  <c r="D67" i="90" s="1"/>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9" i="90"/>
  <c r="BD14" i="90"/>
  <c r="BD13" i="90"/>
  <c r="BD12" i="90"/>
  <c r="BD11" i="90"/>
  <c r="BD10" i="90"/>
  <c r="H21" i="76"/>
  <c r="H14" i="87"/>
  <c r="H13" i="87"/>
  <c r="H12" i="87"/>
  <c r="H11" i="87"/>
  <c r="H10" i="87"/>
  <c r="H9" i="87"/>
  <c r="BD12" i="88"/>
  <c r="BD10" i="88"/>
  <c r="BD9" i="88"/>
  <c r="BD13" i="87"/>
  <c r="BD12" i="87"/>
  <c r="BD11" i="87"/>
  <c r="BD10" i="87"/>
  <c r="BD9" i="87"/>
  <c r="BD13" i="86"/>
  <c r="BD12" i="86"/>
  <c r="BD11" i="86"/>
  <c r="BD10" i="86"/>
  <c r="BD9" i="86"/>
  <c r="BD13" i="85"/>
  <c r="BD12" i="85"/>
  <c r="BD11" i="85"/>
  <c r="BD10" i="85"/>
  <c r="BD9" i="85"/>
  <c r="BD13" i="84"/>
  <c r="BD12" i="84"/>
  <c r="BD11" i="84"/>
  <c r="BD10" i="84"/>
  <c r="BD9" i="84"/>
  <c r="BD13" i="83"/>
  <c r="BD12" i="83"/>
  <c r="BD11" i="83"/>
  <c r="BD10" i="83"/>
  <c r="BD9" i="83"/>
  <c r="BD13" i="82"/>
  <c r="BD12" i="82"/>
  <c r="BD11" i="82"/>
  <c r="BD10" i="82"/>
  <c r="BD9" i="82"/>
  <c r="BD13" i="89"/>
  <c r="BD12" i="89"/>
  <c r="BD11" i="89"/>
  <c r="BD10" i="89"/>
  <c r="BD9" i="89"/>
  <c r="BG9" i="88"/>
  <c r="BF9" i="86"/>
  <c r="V100" i="19"/>
  <c r="V87" i="19"/>
  <c r="BD13" i="81"/>
  <c r="V74" i="19"/>
  <c r="BD12" i="81"/>
  <c r="V61" i="19"/>
  <c r="BD11" i="81"/>
  <c r="V48" i="19"/>
  <c r="BD10" i="81"/>
  <c r="V35" i="19"/>
  <c r="BD9" i="81"/>
  <c r="BD13" i="80"/>
  <c r="BD12" i="80"/>
  <c r="BD11" i="80"/>
  <c r="BD10" i="80"/>
  <c r="BD9" i="80"/>
  <c r="BD13" i="79"/>
  <c r="BD12" i="79"/>
  <c r="BD11" i="79"/>
  <c r="BD10" i="79"/>
  <c r="BD9" i="79"/>
  <c r="H17" i="78"/>
  <c r="H16" i="78"/>
  <c r="H15" i="78"/>
  <c r="H14" i="78"/>
  <c r="H13" i="78"/>
  <c r="H12" i="78"/>
  <c r="H11" i="78"/>
  <c r="H10" i="78"/>
  <c r="H9" i="78"/>
  <c r="BD13" i="78"/>
  <c r="BD12" i="78"/>
  <c r="BD11" i="78"/>
  <c r="BD10" i="78"/>
  <c r="BD9" i="78"/>
  <c r="BD13" i="77"/>
  <c r="BD12" i="77"/>
  <c r="BD11" i="77"/>
  <c r="BD10" i="77"/>
  <c r="BD9" i="77"/>
  <c r="BD13" i="76"/>
  <c r="BD12" i="76"/>
  <c r="BD11" i="76"/>
  <c r="BD10" i="76"/>
  <c r="BD9" i="76"/>
  <c r="BD13" i="75"/>
  <c r="BD12" i="75"/>
  <c r="BD11" i="75"/>
  <c r="BD10" i="75"/>
  <c r="BD9" i="75"/>
  <c r="BD13" i="74"/>
  <c r="BD12" i="74"/>
  <c r="BD11" i="74"/>
  <c r="BD10" i="74"/>
  <c r="BD9" i="74"/>
  <c r="BD13" i="73"/>
  <c r="BD12" i="73"/>
  <c r="BD11" i="73"/>
  <c r="BD10" i="73"/>
  <c r="BD9" i="73"/>
  <c r="BD13" i="72"/>
  <c r="BD12" i="72"/>
  <c r="BD11" i="72"/>
  <c r="BD10" i="72"/>
  <c r="BD9" i="72"/>
  <c r="BD13" i="71"/>
  <c r="BD12" i="71"/>
  <c r="BD11" i="71"/>
  <c r="BD10" i="71"/>
  <c r="BD9" i="71"/>
  <c r="BD13" i="70"/>
  <c r="BD12" i="70"/>
  <c r="BD11" i="70"/>
  <c r="BD10" i="70"/>
  <c r="BD9" i="70"/>
  <c r="BD13" i="68"/>
  <c r="BD12" i="68"/>
  <c r="BD11" i="68"/>
  <c r="BD10" i="68"/>
  <c r="BD9" i="68"/>
  <c r="H20" i="67"/>
  <c r="H19" i="67"/>
  <c r="H18" i="67"/>
  <c r="H17" i="67"/>
  <c r="H16" i="67"/>
  <c r="H15" i="67"/>
  <c r="H14" i="67"/>
  <c r="BD13" i="67"/>
  <c r="H13" i="67"/>
  <c r="BD12" i="67"/>
  <c r="H12" i="67"/>
  <c r="BD11" i="67"/>
  <c r="H11" i="67"/>
  <c r="BD10" i="67"/>
  <c r="H10" i="67"/>
  <c r="BD9" i="67"/>
  <c r="H9" i="67"/>
  <c r="H22" i="66"/>
  <c r="H21" i="66"/>
  <c r="H20" i="66"/>
  <c r="H19" i="66"/>
  <c r="H18" i="66"/>
  <c r="H17" i="66"/>
  <c r="H16" i="66"/>
  <c r="H15" i="66"/>
  <c r="H14" i="66"/>
  <c r="BD13" i="66"/>
  <c r="H13" i="66"/>
  <c r="BD12" i="66"/>
  <c r="H12" i="66"/>
  <c r="BD11" i="66"/>
  <c r="H11" i="66"/>
  <c r="BD10" i="66"/>
  <c r="H10" i="66"/>
  <c r="BD9" i="66"/>
  <c r="H9" i="66"/>
  <c r="H26" i="65"/>
  <c r="H27" i="65"/>
  <c r="H25" i="65"/>
  <c r="H24" i="65"/>
  <c r="H23" i="65"/>
  <c r="H22" i="65"/>
  <c r="H21" i="65"/>
  <c r="H20" i="65"/>
  <c r="H19" i="65"/>
  <c r="H18" i="65"/>
  <c r="H17" i="65"/>
  <c r="H16" i="65"/>
  <c r="H15" i="65"/>
  <c r="H14" i="65"/>
  <c r="H13" i="65"/>
  <c r="BD13" i="65"/>
  <c r="H12" i="65"/>
  <c r="BD12" i="65"/>
  <c r="H11" i="65"/>
  <c r="BD11" i="65"/>
  <c r="H10" i="65"/>
  <c r="BD10" i="65"/>
  <c r="H9" i="65"/>
  <c r="BD9" i="65"/>
  <c r="H25" i="64"/>
  <c r="H24" i="64"/>
  <c r="H23" i="64"/>
  <c r="H22" i="64"/>
  <c r="H21" i="64"/>
  <c r="H20" i="64"/>
  <c r="H19" i="64"/>
  <c r="H18" i="64"/>
  <c r="H17" i="64"/>
  <c r="H16" i="64"/>
  <c r="H15" i="64"/>
  <c r="H14" i="64"/>
  <c r="H13" i="64"/>
  <c r="BD13" i="64"/>
  <c r="H12" i="64"/>
  <c r="BD12" i="64"/>
  <c r="H11" i="64"/>
  <c r="BD11" i="64"/>
  <c r="H10" i="64"/>
  <c r="BD10" i="64"/>
  <c r="H9" i="64"/>
  <c r="BD9" i="64"/>
  <c r="BD13" i="32"/>
  <c r="BD12" i="32"/>
  <c r="BD11" i="32"/>
  <c r="BD10" i="32"/>
  <c r="BD9" i="32"/>
  <c r="J12" i="58"/>
  <c r="Q10" i="58"/>
  <c r="E11" i="58"/>
  <c r="P15" i="58"/>
  <c r="P12" i="58"/>
  <c r="F27" i="58"/>
  <c r="J20" i="58"/>
  <c r="Y10" i="58"/>
  <c r="F2" i="58"/>
  <c r="F16" i="58"/>
  <c r="E22" i="58"/>
  <c r="F13" i="58"/>
  <c r="L12" i="58"/>
  <c r="H12" i="58"/>
  <c r="G14" i="58"/>
  <c r="I24" i="58"/>
  <c r="H16" i="58"/>
  <c r="G21" i="58"/>
  <c r="N10" i="58"/>
  <c r="Q14" i="58"/>
  <c r="V14" i="58"/>
  <c r="N15" i="58"/>
  <c r="V13" i="58"/>
  <c r="J24" i="58"/>
  <c r="M13" i="58"/>
  <c r="S14" i="58"/>
  <c r="I22" i="58"/>
  <c r="G17" i="58"/>
  <c r="I18" i="58"/>
  <c r="Y12" i="58"/>
  <c r="L22" i="58"/>
  <c r="M19" i="58"/>
  <c r="M18" i="58"/>
  <c r="V10" i="58"/>
  <c r="Z14" i="58"/>
  <c r="I21" i="58"/>
  <c r="K22" i="58"/>
  <c r="H14" i="58"/>
  <c r="I33" i="58"/>
  <c r="AB2" i="58"/>
  <c r="T13" i="58"/>
  <c r="K20" i="58"/>
  <c r="E24" i="58"/>
  <c r="I32" i="58"/>
  <c r="K15" i="58"/>
  <c r="M11" i="58"/>
  <c r="K17" i="58"/>
  <c r="Y2" i="58"/>
  <c r="N18" i="58"/>
  <c r="U12" i="58"/>
  <c r="G23" i="58"/>
  <c r="F28" i="58"/>
  <c r="V12" i="58"/>
  <c r="L10" i="58"/>
  <c r="H21" i="58"/>
  <c r="C2" i="58"/>
  <c r="P22" i="58"/>
  <c r="L16" i="58"/>
  <c r="K11" i="58"/>
  <c r="G15" i="58"/>
  <c r="Z11" i="58"/>
  <c r="J18" i="58"/>
  <c r="I19" i="58"/>
  <c r="Y11" i="58"/>
  <c r="AA12" i="58"/>
  <c r="R12" i="58"/>
  <c r="AB14" i="58"/>
  <c r="S12" i="58"/>
  <c r="K10" i="58"/>
  <c r="H2" i="58"/>
  <c r="U10" i="58"/>
  <c r="N21" i="58"/>
  <c r="X10" i="58"/>
  <c r="F18" i="58"/>
  <c r="I14" i="58"/>
  <c r="G10" i="58"/>
  <c r="F17" i="58"/>
  <c r="E18" i="58"/>
  <c r="P14" i="58"/>
  <c r="P10" i="58"/>
  <c r="T12" i="58"/>
  <c r="L20" i="58"/>
  <c r="P2" i="58"/>
  <c r="I16" i="58"/>
  <c r="K18" i="58"/>
  <c r="J2" i="58"/>
  <c r="I37" i="58"/>
  <c r="I38" i="58"/>
  <c r="K12" i="58"/>
  <c r="T14" i="58"/>
  <c r="F11" i="58"/>
  <c r="Y13" i="58"/>
  <c r="I36" i="58"/>
  <c r="K25" i="58"/>
  <c r="F24" i="58"/>
  <c r="F26" i="58"/>
  <c r="F23" i="58"/>
  <c r="I31" i="58"/>
  <c r="N14" i="58"/>
  <c r="E23" i="58"/>
  <c r="K19" i="58"/>
  <c r="T10" i="58"/>
  <c r="K21" i="58"/>
  <c r="F19" i="58"/>
  <c r="N20" i="58"/>
  <c r="X2" i="58"/>
  <c r="F12" i="58"/>
  <c r="AA13" i="58"/>
  <c r="E19" i="58"/>
  <c r="N11" i="58"/>
  <c r="E2" i="58"/>
  <c r="M12" i="58"/>
  <c r="E21" i="58"/>
  <c r="L11" i="58"/>
  <c r="AA2" i="58"/>
  <c r="P13" i="58"/>
  <c r="P19" i="58"/>
  <c r="H13" i="58"/>
  <c r="I2" i="58"/>
  <c r="I17" i="58"/>
  <c r="H10" i="58"/>
  <c r="Z13" i="58"/>
  <c r="E25" i="58"/>
  <c r="J19" i="58"/>
  <c r="M10" i="58"/>
  <c r="M14" i="58"/>
  <c r="Q12" i="58"/>
  <c r="H19" i="58"/>
  <c r="J14" i="58"/>
  <c r="U14" i="58"/>
  <c r="I25" i="58"/>
  <c r="I15" i="58"/>
  <c r="P18" i="58"/>
  <c r="L2" i="58"/>
  <c r="N22" i="58"/>
  <c r="W13" i="58"/>
  <c r="G19" i="58"/>
  <c r="V2" i="58"/>
  <c r="L13" i="58"/>
  <c r="G2" i="58"/>
  <c r="I13" i="58"/>
  <c r="AA14" i="58"/>
  <c r="T11" i="58"/>
  <c r="W10" i="58"/>
  <c r="G20" i="58"/>
  <c r="Z2" i="58"/>
  <c r="H11" i="58"/>
  <c r="F22" i="58"/>
  <c r="T2" i="58"/>
  <c r="N2" i="58"/>
  <c r="I39" i="58"/>
  <c r="S11" i="58"/>
  <c r="E26" i="58"/>
  <c r="J23" i="58"/>
  <c r="G22" i="58"/>
  <c r="F25" i="58"/>
  <c r="AA10" i="58"/>
  <c r="I11" i="58"/>
  <c r="J16" i="58"/>
  <c r="W12" i="58"/>
  <c r="Q13" i="58"/>
  <c r="G16" i="58"/>
  <c r="J22" i="58"/>
  <c r="E14" i="58"/>
  <c r="X11" i="58"/>
  <c r="R10" i="58"/>
  <c r="I12" i="58"/>
  <c r="N13" i="58"/>
  <c r="L14" i="58"/>
  <c r="P20" i="58"/>
  <c r="I34" i="58"/>
  <c r="N17" i="58"/>
  <c r="G18" i="58"/>
  <c r="Z10" i="58"/>
  <c r="M2" i="58"/>
  <c r="E20" i="58"/>
  <c r="W14" i="58"/>
  <c r="I20" i="58"/>
  <c r="R14" i="58"/>
  <c r="H15" i="58"/>
  <c r="H20" i="58"/>
  <c r="F20" i="58"/>
  <c r="L19" i="58"/>
  <c r="J17" i="58"/>
  <c r="L21" i="58"/>
  <c r="I10" i="58"/>
  <c r="N19" i="58"/>
  <c r="P16" i="58"/>
  <c r="AB11" i="58"/>
  <c r="J13" i="58"/>
  <c r="N12" i="58"/>
  <c r="G12" i="58"/>
  <c r="U11" i="58"/>
  <c r="F9" i="90"/>
  <c r="F14" i="58"/>
  <c r="J21" i="58"/>
  <c r="R2" i="58"/>
  <c r="M17" i="58"/>
  <c r="Q11" i="58"/>
  <c r="F15" i="58"/>
  <c r="Q2" i="58"/>
  <c r="E17" i="58"/>
  <c r="G11" i="58"/>
  <c r="K13" i="58"/>
  <c r="E16" i="58"/>
  <c r="I30" i="58"/>
  <c r="F10" i="58"/>
  <c r="U13" i="58"/>
  <c r="E10" i="58"/>
  <c r="H18" i="58"/>
  <c r="P11" i="58"/>
  <c r="J15" i="58"/>
  <c r="G13" i="58"/>
  <c r="R13" i="58"/>
  <c r="AB12" i="58"/>
  <c r="E13" i="58"/>
  <c r="W2" i="58"/>
  <c r="R11" i="58"/>
  <c r="P17" i="58"/>
  <c r="E12" i="58"/>
  <c r="K23" i="58"/>
  <c r="K16" i="58"/>
  <c r="H17" i="58"/>
  <c r="M22" i="58"/>
  <c r="M21" i="58"/>
  <c r="S2" i="58"/>
  <c r="I35" i="58"/>
  <c r="M16" i="58"/>
  <c r="V11" i="58"/>
  <c r="W11" i="58"/>
  <c r="E15" i="58"/>
  <c r="J11" i="58"/>
  <c r="X12" i="58"/>
  <c r="I23" i="58"/>
  <c r="L18" i="58"/>
  <c r="S10" i="58"/>
  <c r="S13" i="58"/>
  <c r="AB13" i="58"/>
  <c r="L15" i="58"/>
  <c r="L17" i="58"/>
  <c r="K24" i="58"/>
  <c r="K2" i="58"/>
  <c r="AB10" i="58"/>
  <c r="K14" i="58"/>
  <c r="U2" i="58"/>
  <c r="F21" i="58"/>
  <c r="P21" i="58"/>
  <c r="Z12" i="58"/>
  <c r="AA11" i="58"/>
  <c r="J25" i="58"/>
  <c r="N16" i="58"/>
  <c r="J10" i="58"/>
  <c r="M15" i="58"/>
  <c r="M20" i="58"/>
  <c r="BA80" i="90" l="1"/>
  <c r="BA79" i="90"/>
  <c r="BA86" i="90"/>
  <c r="BA76" i="90"/>
  <c r="BA78" i="90"/>
  <c r="BA85" i="90"/>
  <c r="BA87" i="90"/>
  <c r="BA84" i="90"/>
  <c r="BA81" i="90"/>
  <c r="BA89" i="90"/>
  <c r="BA88" i="90"/>
  <c r="BA77" i="90"/>
  <c r="BA75" i="90"/>
  <c r="K10" i="90"/>
  <c r="L75" i="90"/>
  <c r="V9" i="19"/>
  <c r="U87" i="90"/>
  <c r="U76" i="90"/>
  <c r="U80" i="90"/>
  <c r="U77" i="90"/>
  <c r="U84" i="90"/>
  <c r="U88" i="90"/>
  <c r="U86" i="90"/>
  <c r="U78" i="90"/>
  <c r="U85" i="90"/>
  <c r="U81" i="90"/>
  <c r="U79" i="90"/>
  <c r="U89" i="90"/>
  <c r="T3" i="58"/>
  <c r="B3" i="58"/>
  <c r="R3" i="58"/>
  <c r="S3" i="58"/>
  <c r="H3" i="58"/>
  <c r="Y3" i="58"/>
  <c r="J3" i="58"/>
  <c r="AB3" i="58"/>
  <c r="K3" i="58"/>
  <c r="U3" i="58"/>
  <c r="W3" i="58"/>
  <c r="G3" i="58"/>
  <c r="L3" i="58"/>
  <c r="X3" i="58"/>
  <c r="N3" i="58"/>
  <c r="F3" i="58"/>
  <c r="E3" i="58"/>
  <c r="U75" i="90" l="1"/>
  <c r="AA3" i="58"/>
  <c r="C3" i="58"/>
  <c r="M3" i="58"/>
  <c r="V3" i="58"/>
  <c r="Q3" i="58"/>
  <c r="P3" i="58"/>
  <c r="Z3" i="58"/>
  <c r="D53" i="51" l="1"/>
  <c r="C24" i="58"/>
  <c r="C43" i="58"/>
  <c r="D20" i="58"/>
  <c r="C53" i="58"/>
  <c r="C20" i="58"/>
  <c r="B26" i="58"/>
  <c r="B52" i="58"/>
  <c r="B28" i="58"/>
  <c r="B20" i="58"/>
  <c r="D18" i="58"/>
  <c r="C61" i="58"/>
  <c r="C47" i="58"/>
  <c r="C57" i="58"/>
  <c r="B35" i="58"/>
  <c r="D11" i="58"/>
  <c r="B21" i="58"/>
  <c r="D13" i="58"/>
  <c r="D25" i="58"/>
  <c r="C38" i="58"/>
  <c r="B22" i="58"/>
  <c r="C51" i="58"/>
  <c r="B24" i="58"/>
  <c r="C19" i="58"/>
  <c r="C65" i="58"/>
  <c r="B30" i="58"/>
  <c r="D26" i="58"/>
  <c r="C26" i="58"/>
  <c r="C21" i="58"/>
  <c r="D24" i="58"/>
  <c r="C35" i="58"/>
  <c r="C22" i="58"/>
  <c r="B42" i="58"/>
  <c r="C64" i="58"/>
  <c r="C60" i="58"/>
  <c r="C40" i="58"/>
  <c r="B51" i="58"/>
  <c r="B10" i="58"/>
  <c r="C62" i="58"/>
  <c r="C31" i="58"/>
  <c r="C49" i="58"/>
  <c r="C59" i="58"/>
  <c r="B17" i="58"/>
  <c r="C56" i="58"/>
  <c r="B45" i="58"/>
  <c r="C30" i="58"/>
  <c r="B41" i="58"/>
  <c r="C18" i="58"/>
  <c r="B14" i="58"/>
  <c r="D21" i="58"/>
  <c r="C15" i="58"/>
  <c r="D29" i="58"/>
  <c r="B31" i="58"/>
  <c r="C58" i="58"/>
  <c r="B40" i="58"/>
  <c r="C23" i="58"/>
  <c r="B47" i="58"/>
  <c r="D16" i="58"/>
  <c r="B32" i="58"/>
  <c r="B39" i="58"/>
  <c r="C66" i="58"/>
  <c r="D23" i="58"/>
  <c r="B29" i="58"/>
  <c r="D22" i="58"/>
  <c r="C16" i="58"/>
  <c r="C42" i="58"/>
  <c r="B13" i="58"/>
  <c r="C17" i="58"/>
  <c r="C34" i="58"/>
  <c r="B19" i="58"/>
  <c r="C25" i="58"/>
  <c r="D15" i="58"/>
  <c r="D28" i="58"/>
  <c r="B49" i="58"/>
  <c r="C29" i="58"/>
  <c r="C44" i="58"/>
  <c r="B36" i="58"/>
  <c r="C63" i="58"/>
  <c r="B53" i="58"/>
  <c r="B18" i="58"/>
  <c r="B34" i="58"/>
  <c r="C28" i="58"/>
  <c r="C46" i="58"/>
  <c r="C32" i="58"/>
  <c r="C50" i="58"/>
  <c r="C39" i="58"/>
  <c r="D27" i="58"/>
  <c r="C41" i="58"/>
  <c r="D12" i="58"/>
  <c r="D14" i="58"/>
  <c r="C48" i="58"/>
  <c r="D17" i="58"/>
  <c r="C27" i="58"/>
  <c r="B43" i="58"/>
  <c r="C37" i="58"/>
  <c r="B37" i="58"/>
  <c r="C52" i="58"/>
  <c r="B48" i="58"/>
  <c r="B23" i="58"/>
  <c r="B16" i="58"/>
  <c r="C55" i="58"/>
  <c r="B46" i="58"/>
  <c r="C33" i="58"/>
  <c r="B38" i="58"/>
  <c r="B25" i="58"/>
  <c r="B27" i="58"/>
  <c r="D10" i="58"/>
  <c r="C36" i="58"/>
  <c r="E4" i="57" l="1"/>
  <c r="E5" i="57"/>
  <c r="E6" i="57"/>
  <c r="E7" i="57"/>
  <c r="E8" i="57"/>
  <c r="E9" i="57"/>
  <c r="E10" i="57"/>
  <c r="E11" i="57"/>
  <c r="E12" i="57"/>
  <c r="E13" i="57"/>
  <c r="E14" i="57"/>
  <c r="E15" i="57"/>
  <c r="E17" i="57"/>
  <c r="E18" i="57"/>
  <c r="E19" i="57"/>
  <c r="E20" i="57"/>
  <c r="E21" i="57"/>
  <c r="E23" i="57"/>
  <c r="E24" i="57"/>
  <c r="E25" i="57"/>
  <c r="E26" i="57"/>
  <c r="E27" i="57"/>
  <c r="E28" i="57"/>
  <c r="E29" i="57"/>
  <c r="E30" i="57"/>
  <c r="E3" i="57"/>
  <c r="C14" i="58"/>
  <c r="D19" i="58"/>
  <c r="B44" i="58"/>
  <c r="C54" i="58"/>
  <c r="B33" i="58"/>
  <c r="C45" i="58"/>
  <c r="B50" i="58"/>
  <c r="B15"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taikyo-02</author>
    <author>作成者</author>
  </authors>
  <commentList>
    <comment ref="F18" authorId="0" shapeId="0" xr:uid="{84B70593-3AB8-4F49-8B23-41878076AC22}">
      <text>
        <r>
          <rPr>
            <b/>
            <sz val="9"/>
            <color indexed="81"/>
            <rFont val="ＭＳ Ｐゴシック"/>
            <family val="3"/>
            <charset val="128"/>
          </rPr>
          <t>忘れずに！</t>
        </r>
      </text>
    </comment>
    <comment ref="F19" authorId="1" shapeId="0" xr:uid="{57E32601-4B2E-4ABC-84C7-2AEB4C066825}">
      <text>
        <r>
          <rPr>
            <b/>
            <sz val="9"/>
            <color indexed="81"/>
            <rFont val="ＭＳ Ｐゴシック"/>
            <family val="3"/>
            <charset val="128"/>
          </rPr>
          <t>BC区分は各３名までのエントリーになります。</t>
        </r>
      </text>
    </comment>
    <comment ref="F24" authorId="0" shapeId="0" xr:uid="{11DD63A4-3DDD-42C4-A82B-5E9652800AA4}">
      <text>
        <r>
          <rPr>
            <b/>
            <sz val="9"/>
            <color indexed="81"/>
            <rFont val="ＭＳ Ｐゴシック"/>
            <family val="3"/>
            <charset val="128"/>
          </rPr>
          <t>忘れずに！</t>
        </r>
      </text>
    </comment>
    <comment ref="F30" authorId="0" shapeId="0" xr:uid="{A495FDB9-1536-44AA-A9A8-7E40C93AC793}">
      <text>
        <r>
          <rPr>
            <b/>
            <sz val="9"/>
            <color indexed="81"/>
            <rFont val="ＭＳ Ｐゴシック"/>
            <family val="3"/>
            <charset val="128"/>
          </rPr>
          <t>忘れずに！</t>
        </r>
      </text>
    </comment>
    <comment ref="F31" authorId="1" shapeId="0" xr:uid="{1F18133D-1031-4D95-B083-5C5CF97E7EAE}">
      <text>
        <r>
          <rPr>
            <b/>
            <sz val="9"/>
            <color indexed="81"/>
            <rFont val="ＭＳ Ｐゴシック"/>
            <family val="3"/>
            <charset val="128"/>
          </rPr>
          <t>DE区分は各３名までのエントリーになります。</t>
        </r>
      </text>
    </comment>
    <comment ref="F34" authorId="0" shapeId="0" xr:uid="{F288D370-CEAF-451B-9963-FD6DFA94FE3E}">
      <text>
        <r>
          <rPr>
            <b/>
            <sz val="9"/>
            <color indexed="81"/>
            <rFont val="ＭＳ Ｐゴシック"/>
            <family val="3"/>
            <charset val="128"/>
          </rPr>
          <t>忘れずに！</t>
        </r>
      </text>
    </comment>
    <comment ref="F38" authorId="0" shapeId="0" xr:uid="{6D57EB5F-7382-441F-9EB1-E97C8B5557DB}">
      <text>
        <r>
          <rPr>
            <b/>
            <sz val="9"/>
            <color indexed="81"/>
            <rFont val="ＭＳ Ｐゴシック"/>
            <family val="3"/>
            <charset val="128"/>
          </rPr>
          <t>忘れずに！</t>
        </r>
      </text>
    </comment>
    <comment ref="F40" authorId="1" shapeId="0" xr:uid="{A0795F44-AA65-4FD9-8D15-CE2A7108DDFC}">
      <text>
        <r>
          <rPr>
            <b/>
            <sz val="9"/>
            <color indexed="81"/>
            <rFont val="ＭＳ Ｐゴシック"/>
            <family val="3"/>
            <charset val="128"/>
          </rPr>
          <t>G区分のみのエントリーは不可</t>
        </r>
      </text>
    </comment>
    <comment ref="F47" authorId="0" shapeId="0" xr:uid="{C5D9D9D4-64AA-4E4F-93DF-3C85919A5157}">
      <text>
        <r>
          <rPr>
            <b/>
            <sz val="9"/>
            <color indexed="81"/>
            <rFont val="ＭＳ Ｐゴシック"/>
            <family val="3"/>
            <charset val="128"/>
          </rPr>
          <t>忘れずに！</t>
        </r>
      </text>
    </comment>
    <comment ref="F51" authorId="0" shapeId="0" xr:uid="{C7149E0B-0833-449E-99D4-C18255AFCD0C}">
      <text>
        <r>
          <rPr>
            <b/>
            <sz val="9"/>
            <color indexed="81"/>
            <rFont val="ＭＳ Ｐゴシック"/>
            <family val="3"/>
            <charset val="128"/>
          </rPr>
          <t>忘れずに！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taikyo-02</author>
  </authors>
  <commentList>
    <comment ref="M9" authorId="0" shapeId="0" xr:uid="{F0CB53D3-C74D-4072-9D76-79B3F396CB29}">
      <text>
        <r>
          <rPr>
            <b/>
            <sz val="9"/>
            <color indexed="81"/>
            <rFont val="ＭＳ Ｐゴシック"/>
            <family val="3"/>
            <charset val="128"/>
          </rPr>
          <t xml:space="preserve">※10ケタの数字を入力。
※教会登録がない場合は「なし」と入力すること。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taikyo-02</author>
  </authors>
  <commentList>
    <comment ref="L10" authorId="0" shapeId="0" xr:uid="{190596F9-C092-42EB-B5D1-6AD91859EE4B}">
      <text>
        <r>
          <rPr>
            <b/>
            <sz val="9"/>
            <color indexed="81"/>
            <rFont val="ＭＳ Ｐゴシック"/>
            <family val="3"/>
            <charset val="128"/>
          </rPr>
          <t>※出場しない場合は「不出場」</t>
        </r>
      </text>
    </comment>
    <comment ref="L11" authorId="0" shapeId="0" xr:uid="{D6ED1B01-B289-494E-A285-143F31424E53}">
      <text>
        <r>
          <rPr>
            <b/>
            <sz val="9"/>
            <color indexed="81"/>
            <rFont val="ＭＳ Ｐゴシック"/>
            <family val="3"/>
            <charset val="128"/>
          </rPr>
          <t>※出場しない場合は「不出場」</t>
        </r>
      </text>
    </comment>
    <comment ref="L12" authorId="0" shapeId="0" xr:uid="{B839C2BB-E573-4988-94D4-288D8AE5A64B}">
      <text>
        <r>
          <rPr>
            <b/>
            <sz val="9"/>
            <color indexed="81"/>
            <rFont val="ＭＳ Ｐゴシック"/>
            <family val="3"/>
            <charset val="128"/>
          </rPr>
          <t>※出場しない場合は「不出場」</t>
        </r>
      </text>
    </comment>
    <comment ref="L13" authorId="0" shapeId="0" xr:uid="{7CD316BC-24F4-4A34-8DA6-BB6CE3178167}">
      <text>
        <r>
          <rPr>
            <b/>
            <sz val="9"/>
            <color indexed="81"/>
            <rFont val="ＭＳ Ｐゴシック"/>
            <family val="3"/>
            <charset val="128"/>
          </rPr>
          <t>※出場しない場合は「不出場」</t>
        </r>
      </text>
    </comment>
    <comment ref="L14" authorId="0" shapeId="0" xr:uid="{08AC7B47-7C17-4E94-8602-BD747A7A9F5C}">
      <text>
        <r>
          <rPr>
            <b/>
            <sz val="9"/>
            <color indexed="81"/>
            <rFont val="ＭＳ Ｐゴシック"/>
            <family val="3"/>
            <charset val="128"/>
          </rPr>
          <t>※出場しない場合は「不出場」</t>
        </r>
      </text>
    </comment>
    <comment ref="L15" authorId="0" shapeId="0" xr:uid="{9CD01130-BA59-416D-8090-F117D6343449}">
      <text>
        <r>
          <rPr>
            <b/>
            <sz val="9"/>
            <color indexed="81"/>
            <rFont val="ＭＳ Ｐゴシック"/>
            <family val="3"/>
            <charset val="128"/>
          </rPr>
          <t>※出場しない場合は「不出場」</t>
        </r>
      </text>
    </comment>
    <comment ref="L16" authorId="0" shapeId="0" xr:uid="{723B3772-F9B5-49E6-A6A3-C3E123CC6DB4}">
      <text>
        <r>
          <rPr>
            <b/>
            <sz val="9"/>
            <color indexed="81"/>
            <rFont val="ＭＳ Ｐゴシック"/>
            <family val="3"/>
            <charset val="128"/>
          </rPr>
          <t>※出場しない場合は「不出場」</t>
        </r>
      </text>
    </comment>
  </commentList>
</comments>
</file>

<file path=xl/sharedStrings.xml><?xml version="1.0" encoding="utf-8"?>
<sst xmlns="http://schemas.openxmlformats.org/spreadsheetml/2006/main" count="3350" uniqueCount="507">
  <si>
    <t>天草郡</t>
  </si>
  <si>
    <t>球磨郡</t>
  </si>
  <si>
    <t>葦北郡</t>
  </si>
  <si>
    <t>八代郡</t>
  </si>
  <si>
    <t>下益城郡</t>
  </si>
  <si>
    <t>上益城郡</t>
  </si>
  <si>
    <t>阿蘇郡市</t>
  </si>
  <si>
    <t>菊池郡市</t>
  </si>
  <si>
    <t>玉名郡</t>
  </si>
  <si>
    <t>山鹿市</t>
  </si>
  <si>
    <t>天草市</t>
  </si>
  <si>
    <t>宇城市</t>
  </si>
  <si>
    <t>上天草市</t>
  </si>
  <si>
    <t>宇土市</t>
  </si>
  <si>
    <t>玉名市</t>
  </si>
  <si>
    <t>水俣市</t>
  </si>
  <si>
    <t>荒尾市</t>
  </si>
  <si>
    <t>人吉市</t>
  </si>
  <si>
    <t>八代市</t>
  </si>
  <si>
    <t>熊本市</t>
  </si>
  <si>
    <t>DB</t>
  </si>
  <si>
    <t>GHIリレー</t>
  </si>
  <si>
    <t>DEリレー</t>
  </si>
  <si>
    <t>BCリレー</t>
  </si>
  <si>
    <t>Aリレー</t>
  </si>
  <si>
    <t>リレー種別</t>
    <rPh sb="3" eb="5">
      <t>シュベツ</t>
    </rPh>
    <phoneticPr fontId="10"/>
  </si>
  <si>
    <t>【留意事項】</t>
    <phoneticPr fontId="10"/>
  </si>
  <si>
    <t>合　　計</t>
    <rPh sb="0" eb="1">
      <t>アイ</t>
    </rPh>
    <rPh sb="3" eb="4">
      <t>ケイ</t>
    </rPh>
    <phoneticPr fontId="10"/>
  </si>
  <si>
    <t>00980</t>
  </si>
  <si>
    <t>２０００ｍ女子50才以上</t>
  </si>
  <si>
    <t>２０００ｍ</t>
    <phoneticPr fontId="10"/>
  </si>
  <si>
    <t>（Ｉ）50才以上</t>
    <rPh sb="5" eb="6">
      <t>サイ</t>
    </rPh>
    <rPh sb="6" eb="8">
      <t>イジョウ</t>
    </rPh>
    <phoneticPr fontId="10"/>
  </si>
  <si>
    <t>リレー専任</t>
    <rPh sb="3" eb="5">
      <t>センニン</t>
    </rPh>
    <phoneticPr fontId="10"/>
  </si>
  <si>
    <t>08470</t>
  </si>
  <si>
    <t>砲丸投女子35才以上</t>
  </si>
  <si>
    <t>砲丸投</t>
    <rPh sb="0" eb="3">
      <t>ホウガンナ</t>
    </rPh>
    <phoneticPr fontId="10"/>
  </si>
  <si>
    <t>00970</t>
  </si>
  <si>
    <t>２０００ｍ女子35才以上</t>
  </si>
  <si>
    <t>00270</t>
  </si>
  <si>
    <t>１００ｍ女子35才以上</t>
  </si>
  <si>
    <t>１００ｍ</t>
    <phoneticPr fontId="10"/>
  </si>
  <si>
    <t>（Ｈ）
35才
以上</t>
    <rPh sb="6" eb="7">
      <t>サイ</t>
    </rPh>
    <rPh sb="8" eb="10">
      <t>イジョウ</t>
    </rPh>
    <phoneticPr fontId="10"/>
  </si>
  <si>
    <t>08860</t>
  </si>
  <si>
    <t>円盤投女子34才以下</t>
  </si>
  <si>
    <t>円盤投</t>
    <rPh sb="0" eb="3">
      <t>エンバンナ</t>
    </rPh>
    <phoneticPr fontId="10"/>
  </si>
  <si>
    <t>08460</t>
  </si>
  <si>
    <t>砲丸投女子34才以下</t>
  </si>
  <si>
    <t>07360</t>
  </si>
  <si>
    <t>走幅跳女子34才以下</t>
  </si>
  <si>
    <t>走高跳</t>
    <rPh sb="0" eb="1">
      <t>ハシ</t>
    </rPh>
    <rPh sb="1" eb="3">
      <t>タカト</t>
    </rPh>
    <phoneticPr fontId="10"/>
  </si>
  <si>
    <t>07160</t>
  </si>
  <si>
    <t>走高跳女子34才以下</t>
  </si>
  <si>
    <t>走幅跳</t>
    <rPh sb="0" eb="1">
      <t>ハシ</t>
    </rPh>
    <rPh sb="1" eb="3">
      <t>ハバト</t>
    </rPh>
    <phoneticPr fontId="10"/>
  </si>
  <si>
    <t>00860</t>
  </si>
  <si>
    <t>１５００ｍ女子34才以下</t>
  </si>
  <si>
    <t>１５００ｍ</t>
    <phoneticPr fontId="10"/>
  </si>
  <si>
    <t>00360</t>
  </si>
  <si>
    <t>２００ｍ女子34才以下</t>
  </si>
  <si>
    <t>２００ｍ</t>
    <phoneticPr fontId="10"/>
  </si>
  <si>
    <t>00260</t>
  </si>
  <si>
    <t>１００ｍ女子34才以下</t>
  </si>
  <si>
    <t>（Ｇ）
34才
以下</t>
    <rPh sb="6" eb="7">
      <t>サイ</t>
    </rPh>
    <rPh sb="8" eb="10">
      <t>イカ</t>
    </rPh>
    <phoneticPr fontId="10"/>
  </si>
  <si>
    <t>女　　　子</t>
    <rPh sb="0" eb="1">
      <t>オンナ</t>
    </rPh>
    <rPh sb="4" eb="5">
      <t>コ</t>
    </rPh>
    <phoneticPr fontId="10"/>
  </si>
  <si>
    <t>00950</t>
  </si>
  <si>
    <t>２０００ｍ男子70才以上</t>
  </si>
  <si>
    <t>（Ｆ）70才以上</t>
    <rPh sb="5" eb="6">
      <t>サイ</t>
    </rPh>
    <rPh sb="6" eb="8">
      <t>イジョウ</t>
    </rPh>
    <phoneticPr fontId="10"/>
  </si>
  <si>
    <t>08340</t>
  </si>
  <si>
    <t>砲丸投男子60才以上</t>
  </si>
  <si>
    <t>01040</t>
  </si>
  <si>
    <t>３０００ｍ男子60才以上</t>
  </si>
  <si>
    <t>３０００ｍ</t>
    <phoneticPr fontId="10"/>
  </si>
  <si>
    <t>00240</t>
  </si>
  <si>
    <t>１００ｍ60才以上</t>
  </si>
  <si>
    <t>（Ｅ）
60才
以上</t>
    <rPh sb="6" eb="7">
      <t>サイ</t>
    </rPh>
    <rPh sb="8" eb="10">
      <t>イジョウ</t>
    </rPh>
    <phoneticPr fontId="10"/>
  </si>
  <si>
    <t>08730</t>
  </si>
  <si>
    <t>円盤投男子59才以下</t>
  </si>
  <si>
    <t>円盤投</t>
    <rPh sb="0" eb="2">
      <t>エンバン</t>
    </rPh>
    <rPh sb="2" eb="3">
      <t>ナ</t>
    </rPh>
    <phoneticPr fontId="10"/>
  </si>
  <si>
    <t>00830</t>
  </si>
  <si>
    <t>１５００ｍ男子59才以下</t>
  </si>
  <si>
    <t>00230</t>
  </si>
  <si>
    <t>１００ｍ男子59才以下</t>
  </si>
  <si>
    <t>（D)
50才～
59才</t>
    <rPh sb="6" eb="7">
      <t>サイ</t>
    </rPh>
    <rPh sb="11" eb="12">
      <t>サイ</t>
    </rPh>
    <phoneticPr fontId="10"/>
  </si>
  <si>
    <t>08320</t>
  </si>
  <si>
    <t>砲丸投男子49才以下</t>
  </si>
  <si>
    <t>07120</t>
  </si>
  <si>
    <t>走高跳男子49才以下</t>
  </si>
  <si>
    <t>00820</t>
  </si>
  <si>
    <t>１５００ｍ男子49才以下</t>
  </si>
  <si>
    <t>B</t>
    <phoneticPr fontId="10"/>
  </si>
  <si>
    <t>A</t>
    <phoneticPr fontId="10"/>
  </si>
  <si>
    <t>00220</t>
  </si>
  <si>
    <t>１００ｍ男子49才以下</t>
  </si>
  <si>
    <t>（C)
40才～
49才</t>
    <rPh sb="6" eb="7">
      <t>サイ</t>
    </rPh>
    <rPh sb="11" eb="12">
      <t>サイ</t>
    </rPh>
    <phoneticPr fontId="10"/>
  </si>
  <si>
    <t>08210</t>
  </si>
  <si>
    <t>砲丸投男子39才以下</t>
  </si>
  <si>
    <t>砲丸投</t>
    <rPh sb="0" eb="2">
      <t>ホウガン</t>
    </rPh>
    <rPh sb="2" eb="3">
      <t>ナ</t>
    </rPh>
    <phoneticPr fontId="10"/>
  </si>
  <si>
    <t>07310</t>
  </si>
  <si>
    <t>走幅跳男子39才以下</t>
  </si>
  <si>
    <t>01010</t>
  </si>
  <si>
    <t>３０００ｍ男子39才以下</t>
  </si>
  <si>
    <t>00210</t>
  </si>
  <si>
    <t>１００ｍ男子39才以下</t>
  </si>
  <si>
    <t>（B)
30才～
39才</t>
    <rPh sb="6" eb="7">
      <t>サイ</t>
    </rPh>
    <rPh sb="11" eb="12">
      <t>サイ</t>
    </rPh>
    <phoneticPr fontId="10"/>
  </si>
  <si>
    <t>08100</t>
  </si>
  <si>
    <t>砲丸投男子29才以下</t>
  </si>
  <si>
    <t>07400</t>
  </si>
  <si>
    <t>三段跳男子29才以下</t>
  </si>
  <si>
    <t>三段跳</t>
    <rPh sb="0" eb="3">
      <t>サンダント</t>
    </rPh>
    <phoneticPr fontId="10"/>
  </si>
  <si>
    <t>07100</t>
  </si>
  <si>
    <t>走高跳男子29才以下</t>
  </si>
  <si>
    <t>01100</t>
  </si>
  <si>
    <t>５０００ｍ男子29才以下</t>
  </si>
  <si>
    <t>５０００ｍ</t>
    <phoneticPr fontId="10"/>
  </si>
  <si>
    <t>00800</t>
  </si>
  <si>
    <t>１５００ｍ男子29才以下</t>
  </si>
  <si>
    <t>00500</t>
  </si>
  <si>
    <t>４００ｍ男子29才以下</t>
  </si>
  <si>
    <t>４００ｍ</t>
    <phoneticPr fontId="10"/>
  </si>
  <si>
    <t>00300</t>
  </si>
  <si>
    <t>２００ｍ男子29才以下</t>
  </si>
  <si>
    <t>（A)
29才
以下</t>
    <rPh sb="6" eb="7">
      <t>サイ</t>
    </rPh>
    <rPh sb="8" eb="10">
      <t>イカ</t>
    </rPh>
    <phoneticPr fontId="10"/>
  </si>
  <si>
    <t>男　　　　　　　　　子</t>
    <rPh sb="0" eb="1">
      <t>オトコ</t>
    </rPh>
    <rPh sb="10" eb="11">
      <t>コ</t>
    </rPh>
    <phoneticPr fontId="10"/>
  </si>
  <si>
    <t>市町村以降の住所</t>
    <rPh sb="0" eb="3">
      <t>シチョウソン</t>
    </rPh>
    <rPh sb="3" eb="5">
      <t>イコウ</t>
    </rPh>
    <rPh sb="6" eb="8">
      <t>ジュウショ</t>
    </rPh>
    <phoneticPr fontId="10"/>
  </si>
  <si>
    <t>市町村</t>
    <rPh sb="0" eb="3">
      <t>シチョウソン</t>
    </rPh>
    <phoneticPr fontId="10"/>
  </si>
  <si>
    <t>名</t>
    <rPh sb="0" eb="1">
      <t>メイ</t>
    </rPh>
    <phoneticPr fontId="10"/>
  </si>
  <si>
    <t>姓</t>
    <rPh sb="0" eb="1">
      <t>セイ</t>
    </rPh>
    <phoneticPr fontId="10"/>
  </si>
  <si>
    <t>氏名</t>
    <rPh sb="0" eb="2">
      <t>シメイ</t>
    </rPh>
    <phoneticPr fontId="10"/>
  </si>
  <si>
    <t>リレー処理</t>
    <rPh sb="3" eb="5">
      <t>ショリ</t>
    </rPh>
    <phoneticPr fontId="10"/>
  </si>
  <si>
    <t>S1</t>
  </si>
  <si>
    <t>MC</t>
  </si>
  <si>
    <t>KC</t>
  </si>
  <si>
    <t>SX</t>
  </si>
  <si>
    <t>N2</t>
  </si>
  <si>
    <t>N1</t>
  </si>
  <si>
    <t>郡市名</t>
    <rPh sb="0" eb="2">
      <t>グンシ</t>
    </rPh>
    <rPh sb="2" eb="3">
      <t>メイ</t>
    </rPh>
    <phoneticPr fontId="10"/>
  </si>
  <si>
    <t>種目名</t>
    <rPh sb="0" eb="2">
      <t>シュモク</t>
    </rPh>
    <rPh sb="2" eb="3">
      <t>メイ</t>
    </rPh>
    <phoneticPr fontId="10"/>
  </si>
  <si>
    <t>ふる
さと</t>
  </si>
  <si>
    <t>年齢</t>
    <rPh sb="0" eb="2">
      <t>ネンレイ</t>
    </rPh>
    <phoneticPr fontId="10"/>
  </si>
  <si>
    <t>住所</t>
    <rPh sb="0" eb="2">
      <t>ジュウショ</t>
    </rPh>
    <phoneticPr fontId="10"/>
  </si>
  <si>
    <t>ふりがな</t>
    <phoneticPr fontId="10"/>
  </si>
  <si>
    <t>ﾘﾚｰ</t>
    <phoneticPr fontId="10"/>
  </si>
  <si>
    <t>種 目</t>
    <rPh sb="0" eb="1">
      <t>タネ</t>
    </rPh>
    <rPh sb="2" eb="3">
      <t>メ</t>
    </rPh>
    <phoneticPr fontId="10"/>
  </si>
  <si>
    <t>年令区分</t>
    <rPh sb="0" eb="2">
      <t>ネンレイ</t>
    </rPh>
    <rPh sb="2" eb="4">
      <t>クブン</t>
    </rPh>
    <phoneticPr fontId="10"/>
  </si>
  <si>
    <t>性別</t>
    <rPh sb="0" eb="2">
      <t>セイベツ</t>
    </rPh>
    <phoneticPr fontId="10"/>
  </si>
  <si>
    <t>連絡先ＴＥＬ</t>
    <rPh sb="0" eb="3">
      <t>レンラクサキ</t>
    </rPh>
    <phoneticPr fontId="10"/>
  </si>
  <si>
    <t>（エントリー者名簿）</t>
    <phoneticPr fontId="7"/>
  </si>
  <si>
    <t>GHIリレー</t>
    <phoneticPr fontId="10"/>
  </si>
  <si>
    <t>DEリレー</t>
    <phoneticPr fontId="10"/>
  </si>
  <si>
    <t>連絡責任者</t>
    <rPh sb="0" eb="2">
      <t>レンラク</t>
    </rPh>
    <rPh sb="2" eb="5">
      <t>セキニンシャ</t>
    </rPh>
    <phoneticPr fontId="10"/>
  </si>
  <si>
    <t>S6</t>
  </si>
  <si>
    <t>S5</t>
  </si>
  <si>
    <t>S4</t>
  </si>
  <si>
    <t>S3</t>
  </si>
  <si>
    <t>S2</t>
  </si>
  <si>
    <t>25歳未満</t>
  </si>
  <si>
    <t>25歳以上</t>
  </si>
  <si>
    <t>35歳以上</t>
  </si>
  <si>
    <t>45歳以上</t>
  </si>
  <si>
    <t>55歳以上</t>
  </si>
  <si>
    <t>年齢</t>
  </si>
  <si>
    <t>泳者</t>
  </si>
  <si>
    <t>選手番号</t>
  </si>
  <si>
    <t>65歳以上</t>
  </si>
  <si>
    <t>●</t>
  </si>
  <si>
    <t>ﾀｲﾑ１</t>
  </si>
  <si>
    <t>種目１</t>
  </si>
  <si>
    <t>種１</t>
  </si>
  <si>
    <t>区分</t>
  </si>
  <si>
    <t>住所</t>
  </si>
  <si>
    <t>男</t>
  </si>
  <si>
    <t>郡市</t>
    <rPh sb="0" eb="1">
      <t>グン</t>
    </rPh>
    <rPh sb="1" eb="2">
      <t>シ</t>
    </rPh>
    <phoneticPr fontId="7"/>
  </si>
  <si>
    <t>男子・女子</t>
    <rPh sb="0" eb="2">
      <t>ダンシ</t>
    </rPh>
    <rPh sb="3" eb="5">
      <t>ジョシ</t>
    </rPh>
    <phoneticPr fontId="7"/>
  </si>
  <si>
    <t>種別</t>
    <rPh sb="0" eb="2">
      <t>シュベツ</t>
    </rPh>
    <phoneticPr fontId="7"/>
  </si>
  <si>
    <t>年齢基準</t>
  </si>
  <si>
    <t>●
●</t>
    <phoneticPr fontId="7"/>
  </si>
  <si>
    <t>男</t>
    <rPh sb="0" eb="1">
      <t>オトコ</t>
    </rPh>
    <phoneticPr fontId="7"/>
  </si>
  <si>
    <t>選手</t>
    <rPh sb="0" eb="2">
      <t>センシュ</t>
    </rPh>
    <phoneticPr fontId="7"/>
  </si>
  <si>
    <t>主将
10</t>
    <rPh sb="0" eb="2">
      <t>シュショウ</t>
    </rPh>
    <phoneticPr fontId="7"/>
  </si>
  <si>
    <t>監督</t>
    <rPh sb="0" eb="2">
      <t>カントク</t>
    </rPh>
    <phoneticPr fontId="7"/>
  </si>
  <si>
    <t>市町村以降の住所</t>
    <rPh sb="0" eb="3">
      <t>シチョウソン</t>
    </rPh>
    <rPh sb="3" eb="5">
      <t>イコウ</t>
    </rPh>
    <rPh sb="6" eb="8">
      <t>ジュウショ</t>
    </rPh>
    <phoneticPr fontId="7"/>
  </si>
  <si>
    <t>市町村</t>
    <rPh sb="0" eb="3">
      <t>シチョウソン</t>
    </rPh>
    <phoneticPr fontId="7"/>
  </si>
  <si>
    <t>名</t>
    <rPh sb="0" eb="1">
      <t>メイ</t>
    </rPh>
    <phoneticPr fontId="7"/>
  </si>
  <si>
    <t>姓</t>
    <rPh sb="0" eb="1">
      <t>セイ</t>
    </rPh>
    <phoneticPr fontId="7"/>
  </si>
  <si>
    <t>ふる
さと</t>
    <phoneticPr fontId="7"/>
  </si>
  <si>
    <t>住所</t>
    <rPh sb="0" eb="2">
      <t>ジュウショ</t>
    </rPh>
    <phoneticPr fontId="7"/>
  </si>
  <si>
    <t>生年月日</t>
    <rPh sb="0" eb="2">
      <t>セイネン</t>
    </rPh>
    <rPh sb="2" eb="4">
      <t>ガッピ</t>
    </rPh>
    <phoneticPr fontId="7"/>
  </si>
  <si>
    <t>年齢</t>
    <rPh sb="0" eb="2">
      <t>ネンレイ</t>
    </rPh>
    <phoneticPr fontId="7"/>
  </si>
  <si>
    <t>性別</t>
    <rPh sb="0" eb="2">
      <t>セイベツ</t>
    </rPh>
    <phoneticPr fontId="7"/>
  </si>
  <si>
    <t>氏名</t>
    <rPh sb="0" eb="2">
      <t>シメイ</t>
    </rPh>
    <phoneticPr fontId="7"/>
  </si>
  <si>
    <t>背番号</t>
    <rPh sb="0" eb="3">
      <t>セバンゴウ</t>
    </rPh>
    <phoneticPr fontId="7"/>
  </si>
  <si>
    <t>区分</t>
    <rPh sb="0" eb="2">
      <t>クブン</t>
    </rPh>
    <phoneticPr fontId="7"/>
  </si>
  <si>
    <t>№</t>
    <phoneticPr fontId="7"/>
  </si>
  <si>
    <t>（エントリー者名簿）</t>
    <rPh sb="6" eb="7">
      <t>シャ</t>
    </rPh>
    <rPh sb="7" eb="9">
      <t>メイボ</t>
    </rPh>
    <phoneticPr fontId="7"/>
  </si>
  <si>
    <t>携帯電話</t>
    <rPh sb="0" eb="2">
      <t>ケイタイ</t>
    </rPh>
    <rPh sb="2" eb="4">
      <t>デンワ</t>
    </rPh>
    <phoneticPr fontId="7"/>
  </si>
  <si>
    <t>連絡
責任者</t>
    <phoneticPr fontId="7"/>
  </si>
  <si>
    <t>男子</t>
    <rPh sb="0" eb="2">
      <t>ダンシ</t>
    </rPh>
    <phoneticPr fontId="7"/>
  </si>
  <si>
    <t>軟式野球</t>
    <rPh sb="0" eb="2">
      <t>ナンシキ</t>
    </rPh>
    <rPh sb="2" eb="4">
      <t>ヤキュウ</t>
    </rPh>
    <phoneticPr fontId="7"/>
  </si>
  <si>
    <t>女</t>
    <rPh sb="0" eb="1">
      <t>ジョ</t>
    </rPh>
    <phoneticPr fontId="7"/>
  </si>
  <si>
    <t>―</t>
    <phoneticPr fontId="7"/>
  </si>
  <si>
    <t>主将
ｺｰﾁ</t>
    <rPh sb="0" eb="2">
      <t>シュショウ</t>
    </rPh>
    <phoneticPr fontId="7"/>
  </si>
  <si>
    <t>資格</t>
    <rPh sb="0" eb="2">
      <t>シカク</t>
    </rPh>
    <phoneticPr fontId="7"/>
  </si>
  <si>
    <t>女子</t>
  </si>
  <si>
    <t>監督</t>
  </si>
  <si>
    <t>卓球</t>
    <rPh sb="0" eb="2">
      <t>タッキュウ</t>
    </rPh>
    <phoneticPr fontId="7"/>
  </si>
  <si>
    <t>（エントリー者名簿　女子）</t>
    <rPh sb="6" eb="7">
      <t>シャ</t>
    </rPh>
    <rPh sb="7" eb="9">
      <t>メイボ</t>
    </rPh>
    <rPh sb="10" eb="12">
      <t>ジョシ</t>
    </rPh>
    <phoneticPr fontId="7"/>
  </si>
  <si>
    <t>（エントリー者名簿　男子）</t>
    <rPh sb="6" eb="7">
      <t>シャ</t>
    </rPh>
    <rPh sb="7" eb="9">
      <t>メイボ</t>
    </rPh>
    <rPh sb="10" eb="12">
      <t>ダンシ</t>
    </rPh>
    <phoneticPr fontId="7"/>
  </si>
  <si>
    <t>主将</t>
    <rPh sb="0" eb="2">
      <t>シュショウ</t>
    </rPh>
    <phoneticPr fontId="7"/>
  </si>
  <si>
    <t>副</t>
    <rPh sb="0" eb="1">
      <t>フク</t>
    </rPh>
    <phoneticPr fontId="10"/>
  </si>
  <si>
    <t>正</t>
    <rPh sb="0" eb="1">
      <t>セイ</t>
    </rPh>
    <phoneticPr fontId="10"/>
  </si>
  <si>
    <t>補欠</t>
    <rPh sb="0" eb="2">
      <t>ホケツ</t>
    </rPh>
    <phoneticPr fontId="7"/>
  </si>
  <si>
    <t>無差別</t>
    <rPh sb="0" eb="3">
      <t>ムサベツ</t>
    </rPh>
    <phoneticPr fontId="7"/>
  </si>
  <si>
    <t>90㎏
以下</t>
    <rPh sb="4" eb="6">
      <t>イカ</t>
    </rPh>
    <phoneticPr fontId="7"/>
  </si>
  <si>
    <t>73㎏
以下</t>
    <rPh sb="4" eb="6">
      <t>イカ</t>
    </rPh>
    <phoneticPr fontId="7"/>
  </si>
  <si>
    <t>全柔連
登録ID</t>
    <rPh sb="0" eb="3">
      <t>ゼンジュウレン</t>
    </rPh>
    <rPh sb="4" eb="6">
      <t>トウロク</t>
    </rPh>
    <phoneticPr fontId="7"/>
  </si>
  <si>
    <t>段位</t>
    <rPh sb="0" eb="2">
      <t>ダンイ</t>
    </rPh>
    <phoneticPr fontId="7"/>
  </si>
  <si>
    <t>階級</t>
    <rPh sb="0" eb="2">
      <t>カイキュウ</t>
    </rPh>
    <phoneticPr fontId="7"/>
  </si>
  <si>
    <t>柔道</t>
    <rPh sb="0" eb="2">
      <t>ジュウドウ</t>
    </rPh>
    <phoneticPr fontId="7"/>
  </si>
  <si>
    <t>女子</t>
    <rPh sb="0" eb="2">
      <t>ジョシ</t>
    </rPh>
    <phoneticPr fontId="7"/>
  </si>
  <si>
    <t>先鋒</t>
    <rPh sb="0" eb="2">
      <t>センポウ</t>
    </rPh>
    <phoneticPr fontId="7"/>
  </si>
  <si>
    <t>次鋒</t>
    <rPh sb="0" eb="2">
      <t>ジホウ</t>
    </rPh>
    <phoneticPr fontId="7"/>
  </si>
  <si>
    <t>中堅</t>
    <rPh sb="0" eb="2">
      <t>チュウケン</t>
    </rPh>
    <phoneticPr fontId="7"/>
  </si>
  <si>
    <t>副将</t>
    <rPh sb="0" eb="2">
      <t>フクショウ</t>
    </rPh>
    <phoneticPr fontId="7"/>
  </si>
  <si>
    <t>大将</t>
    <rPh sb="0" eb="2">
      <t>タイショウ</t>
    </rPh>
    <phoneticPr fontId="7"/>
  </si>
  <si>
    <t>順位</t>
    <rPh sb="0" eb="2">
      <t>ジュンイ</t>
    </rPh>
    <phoneticPr fontId="7"/>
  </si>
  <si>
    <t>男女混成</t>
    <rPh sb="0" eb="4">
      <t>ダンジョコンセイ</t>
    </rPh>
    <phoneticPr fontId="7"/>
  </si>
  <si>
    <t>剣道</t>
    <rPh sb="0" eb="2">
      <t>ケンドウ</t>
    </rPh>
    <phoneticPr fontId="7"/>
  </si>
  <si>
    <t>Ｂ</t>
    <phoneticPr fontId="7"/>
  </si>
  <si>
    <t>Ａ</t>
    <phoneticPr fontId="7"/>
  </si>
  <si>
    <t>男女</t>
    <rPh sb="0" eb="2">
      <t>ダンジョ</t>
    </rPh>
    <phoneticPr fontId="7"/>
  </si>
  <si>
    <t>弓道</t>
    <rPh sb="0" eb="2">
      <t>キュウドウ</t>
    </rPh>
    <phoneticPr fontId="7"/>
  </si>
  <si>
    <t>補欠</t>
  </si>
  <si>
    <t>選手</t>
  </si>
  <si>
    <t>大</t>
  </si>
  <si>
    <t>副</t>
  </si>
  <si>
    <t>中</t>
  </si>
  <si>
    <t>二</t>
  </si>
  <si>
    <t>先</t>
  </si>
  <si>
    <t>―</t>
  </si>
  <si>
    <t>個人
参加</t>
  </si>
  <si>
    <t>体重</t>
  </si>
  <si>
    <t>身長</t>
  </si>
  <si>
    <t>性別</t>
  </si>
  <si>
    <t>段位</t>
  </si>
  <si>
    <t>順位</t>
  </si>
  <si>
    <t>№</t>
  </si>
  <si>
    <t>男子</t>
  </si>
  <si>
    <t>予備
登録</t>
    <rPh sb="0" eb="2">
      <t>ヨビ</t>
    </rPh>
    <rPh sb="3" eb="5">
      <t>トウロク</t>
    </rPh>
    <phoneticPr fontId="7"/>
  </si>
  <si>
    <t>※51歳以上</t>
    <rPh sb="3" eb="4">
      <t>サイ</t>
    </rPh>
    <rPh sb="4" eb="6">
      <t>イジョウ</t>
    </rPh>
    <phoneticPr fontId="7"/>
  </si>
  <si>
    <t>※36歳～50歳</t>
    <rPh sb="3" eb="4">
      <t>サイ</t>
    </rPh>
    <rPh sb="7" eb="8">
      <t>サイ</t>
    </rPh>
    <phoneticPr fontId="7"/>
  </si>
  <si>
    <t>※35歳以下</t>
    <rPh sb="3" eb="6">
      <t>サイイカ</t>
    </rPh>
    <phoneticPr fontId="7"/>
  </si>
  <si>
    <t>銃剣道</t>
    <rPh sb="0" eb="3">
      <t>ジュウケンドウ</t>
    </rPh>
    <phoneticPr fontId="7"/>
  </si>
  <si>
    <t>所属道場</t>
    <rPh sb="0" eb="2">
      <t>ショゾク</t>
    </rPh>
    <rPh sb="2" eb="4">
      <t>ドウジョウ</t>
    </rPh>
    <phoneticPr fontId="7"/>
  </si>
  <si>
    <t>Ｋ Ｋ Ｆ
登録番号</t>
    <rPh sb="6" eb="8">
      <t>トウロク</t>
    </rPh>
    <rPh sb="8" eb="10">
      <t>バンゴウ</t>
    </rPh>
    <phoneticPr fontId="7"/>
  </si>
  <si>
    <t>公認
段位</t>
    <rPh sb="0" eb="2">
      <t>コウニン</t>
    </rPh>
    <rPh sb="3" eb="5">
      <t>ダンイ</t>
    </rPh>
    <phoneticPr fontId="7"/>
  </si>
  <si>
    <t>クレー射撃</t>
    <rPh sb="3" eb="5">
      <t>シャゲキ</t>
    </rPh>
    <phoneticPr fontId="7"/>
  </si>
  <si>
    <t>馬術</t>
    <rPh sb="0" eb="2">
      <t>バジュツ</t>
    </rPh>
    <phoneticPr fontId="7"/>
  </si>
  <si>
    <t>テニス</t>
    <phoneticPr fontId="7"/>
  </si>
  <si>
    <t>審判資格級</t>
    <rPh sb="0" eb="2">
      <t>シンパン</t>
    </rPh>
    <rPh sb="2" eb="4">
      <t>シカク</t>
    </rPh>
    <rPh sb="4" eb="5">
      <t>キュウ</t>
    </rPh>
    <phoneticPr fontId="7"/>
  </si>
  <si>
    <t>生年月日</t>
    <rPh sb="0" eb="4">
      <t>セイネンガッピ</t>
    </rPh>
    <phoneticPr fontId="7"/>
  </si>
  <si>
    <t>特記事項（参加選手のうち選手活動を連絡すべく身体的事項を列挙）</t>
    <rPh sb="0" eb="2">
      <t>トッキ</t>
    </rPh>
    <rPh sb="2" eb="4">
      <t>ジコウ</t>
    </rPh>
    <rPh sb="5" eb="7">
      <t>サンカ</t>
    </rPh>
    <rPh sb="7" eb="9">
      <t>センシュ</t>
    </rPh>
    <rPh sb="12" eb="14">
      <t>センシュ</t>
    </rPh>
    <rPh sb="14" eb="16">
      <t>カツドウ</t>
    </rPh>
    <rPh sb="17" eb="19">
      <t>レンラク</t>
    </rPh>
    <rPh sb="22" eb="25">
      <t>シンタイテキ</t>
    </rPh>
    <rPh sb="25" eb="27">
      <t>ジコウ</t>
    </rPh>
    <rPh sb="28" eb="30">
      <t>レッキョ</t>
    </rPh>
    <phoneticPr fontId="10"/>
  </si>
  <si>
    <t>守備
位置</t>
    <rPh sb="0" eb="2">
      <t>シュビ</t>
    </rPh>
    <rPh sb="3" eb="5">
      <t>イチ</t>
    </rPh>
    <phoneticPr fontId="7"/>
  </si>
  <si>
    <t>(該当級を記載)</t>
    <rPh sb="1" eb="3">
      <t>ガイトウ</t>
    </rPh>
    <rPh sb="3" eb="4">
      <t>キュウ</t>
    </rPh>
    <rPh sb="5" eb="7">
      <t>キサイ</t>
    </rPh>
    <phoneticPr fontId="7"/>
  </si>
  <si>
    <t>性別
No</t>
  </si>
  <si>
    <t>ﾖﾐ</t>
  </si>
  <si>
    <t>ｸﾗｽ</t>
  </si>
  <si>
    <t>合計</t>
  </si>
  <si>
    <t>連絡
責任者</t>
    <phoneticPr fontId="7"/>
  </si>
  <si>
    <t>№</t>
    <phoneticPr fontId="7"/>
  </si>
  <si>
    <t>ふる
さと</t>
    <phoneticPr fontId="7"/>
  </si>
  <si>
    <t>●
●</t>
    <phoneticPr fontId="7"/>
  </si>
  <si>
    <t>ソフトボール</t>
    <phoneticPr fontId="7"/>
  </si>
  <si>
    <t>ソフトテニス</t>
    <phoneticPr fontId="7"/>
  </si>
  <si>
    <t>ケンコー</t>
  </si>
  <si>
    <t>アカエム</t>
  </si>
  <si>
    <t>バドミントン</t>
    <phoneticPr fontId="7"/>
  </si>
  <si>
    <t>登録
有無</t>
    <rPh sb="0" eb="2">
      <t>トウロク</t>
    </rPh>
    <rPh sb="3" eb="5">
      <t>ウム</t>
    </rPh>
    <phoneticPr fontId="32"/>
  </si>
  <si>
    <t>ふりがな</t>
    <phoneticPr fontId="7"/>
  </si>
  <si>
    <t>選手</t>
    <rPh sb="0" eb="2">
      <t>センシュ</t>
    </rPh>
    <phoneticPr fontId="32"/>
  </si>
  <si>
    <t>60才
以上</t>
    <rPh sb="2" eb="3">
      <t>サイ</t>
    </rPh>
    <rPh sb="4" eb="6">
      <t>イジョウ</t>
    </rPh>
    <phoneticPr fontId="32"/>
  </si>
  <si>
    <t>50才
以上</t>
    <rPh sb="2" eb="3">
      <t>サイ</t>
    </rPh>
    <rPh sb="4" eb="6">
      <t>イジョウ</t>
    </rPh>
    <phoneticPr fontId="32"/>
  </si>
  <si>
    <t>40才
以上</t>
    <rPh sb="2" eb="3">
      <t>サイ</t>
    </rPh>
    <rPh sb="4" eb="6">
      <t>イジョウ</t>
    </rPh>
    <phoneticPr fontId="32"/>
  </si>
  <si>
    <t>30才
以上</t>
    <rPh sb="2" eb="3">
      <t>サイ</t>
    </rPh>
    <rPh sb="4" eb="6">
      <t>イジョウ</t>
    </rPh>
    <phoneticPr fontId="32"/>
  </si>
  <si>
    <t>29才
以下</t>
    <rPh sb="2" eb="3">
      <t>サイ</t>
    </rPh>
    <rPh sb="4" eb="6">
      <t>イカ</t>
    </rPh>
    <phoneticPr fontId="32"/>
  </si>
  <si>
    <t>バレーボール</t>
    <phoneticPr fontId="7"/>
  </si>
  <si>
    <t>身長</t>
    <rPh sb="0" eb="2">
      <t>シンチョウ</t>
    </rPh>
    <phoneticPr fontId="7"/>
  </si>
  <si>
    <t>バスケットボール</t>
    <phoneticPr fontId="7"/>
  </si>
  <si>
    <t>ハンドボール</t>
    <phoneticPr fontId="7"/>
  </si>
  <si>
    <t>制限
選手</t>
    <rPh sb="0" eb="2">
      <t>セイゲン</t>
    </rPh>
    <rPh sb="3" eb="5">
      <t>センシュ</t>
    </rPh>
    <phoneticPr fontId="7"/>
  </si>
  <si>
    <t>サッカー</t>
    <phoneticPr fontId="7"/>
  </si>
  <si>
    <t>ﾌﾞﾛｯｸ</t>
    <phoneticPr fontId="7"/>
  </si>
  <si>
    <t>アーチェリー</t>
    <phoneticPr fontId="7"/>
  </si>
  <si>
    <t>ゲートボール</t>
    <phoneticPr fontId="7"/>
  </si>
  <si>
    <t>ボウリング</t>
    <phoneticPr fontId="7"/>
  </si>
  <si>
    <t>ハンディ</t>
    <phoneticPr fontId="7"/>
  </si>
  <si>
    <t>グラウンド・ゴルフ</t>
    <phoneticPr fontId="7"/>
  </si>
  <si>
    <t>●</t>
    <phoneticPr fontId="7"/>
  </si>
  <si>
    <t>重複申込確認用</t>
    <rPh sb="0" eb="4">
      <t>チョウフクモウシコミ</t>
    </rPh>
    <rPh sb="4" eb="6">
      <t>カクニン</t>
    </rPh>
    <rPh sb="6" eb="7">
      <t>ヨウ</t>
    </rPh>
    <phoneticPr fontId="10"/>
  </si>
  <si>
    <t>選手性別</t>
    <rPh sb="0" eb="2">
      <t>センシュ</t>
    </rPh>
    <rPh sb="2" eb="4">
      <t>セイベツ</t>
    </rPh>
    <phoneticPr fontId="7"/>
  </si>
  <si>
    <t>陸上競技</t>
    <rPh sb="0" eb="4">
      <t>リクジョウキョウギ</t>
    </rPh>
    <phoneticPr fontId="7"/>
  </si>
  <si>
    <t>水泳</t>
    <rPh sb="0" eb="2">
      <t>スイエイ</t>
    </rPh>
    <phoneticPr fontId="7"/>
  </si>
  <si>
    <t>軟式野球</t>
    <phoneticPr fontId="7"/>
  </si>
  <si>
    <t>卓球</t>
    <phoneticPr fontId="7"/>
  </si>
  <si>
    <t>相撲</t>
    <rPh sb="0" eb="2">
      <t>スモウ</t>
    </rPh>
    <phoneticPr fontId="7"/>
  </si>
  <si>
    <t>空手道</t>
    <rPh sb="0" eb="3">
      <t>カラテドウ</t>
    </rPh>
    <phoneticPr fontId="7"/>
  </si>
  <si>
    <t>男子・女子</t>
    <phoneticPr fontId="7"/>
  </si>
  <si>
    <t>男子</t>
    <phoneticPr fontId="7"/>
  </si>
  <si>
    <t>4男</t>
    <rPh sb="1" eb="2">
      <t>オトコ</t>
    </rPh>
    <phoneticPr fontId="7"/>
  </si>
  <si>
    <t>4女</t>
    <rPh sb="1" eb="2">
      <t>ジョ</t>
    </rPh>
    <phoneticPr fontId="7"/>
  </si>
  <si>
    <t>8男</t>
    <rPh sb="1" eb="2">
      <t>オトコ</t>
    </rPh>
    <phoneticPr fontId="7"/>
  </si>
  <si>
    <t>8女</t>
    <rPh sb="1" eb="2">
      <t>ジョ</t>
    </rPh>
    <phoneticPr fontId="7"/>
  </si>
  <si>
    <t>9男</t>
    <rPh sb="1" eb="2">
      <t>オトコ</t>
    </rPh>
    <phoneticPr fontId="7"/>
  </si>
  <si>
    <t>9女</t>
    <rPh sb="1" eb="2">
      <t>ジョ</t>
    </rPh>
    <phoneticPr fontId="7"/>
  </si>
  <si>
    <t>10男</t>
    <rPh sb="2" eb="3">
      <t>オトコ</t>
    </rPh>
    <phoneticPr fontId="7"/>
  </si>
  <si>
    <t>男女（区別なし）</t>
    <rPh sb="0" eb="2">
      <t>ダンジョ</t>
    </rPh>
    <rPh sb="3" eb="5">
      <t>クベツ</t>
    </rPh>
    <phoneticPr fontId="7"/>
  </si>
  <si>
    <t>シート名</t>
    <rPh sb="3" eb="4">
      <t>メイ</t>
    </rPh>
    <phoneticPr fontId="7"/>
  </si>
  <si>
    <t>競技名</t>
    <rPh sb="0" eb="3">
      <t>キョウギメイ</t>
    </rPh>
    <phoneticPr fontId="7"/>
  </si>
  <si>
    <t>シートリンク</t>
    <phoneticPr fontId="7"/>
  </si>
  <si>
    <t>シニア</t>
    <phoneticPr fontId="7"/>
  </si>
  <si>
    <t>女子</t>
    <phoneticPr fontId="7"/>
  </si>
  <si>
    <t>※</t>
    <phoneticPr fontId="7"/>
  </si>
  <si>
    <t>※画像データを本シートに貼り付け、データ提出（紙媒体不可）。
※監督は全空連・県連会員証・義務講習修了証を、選手は全空連・県連会員証をデータ貼付</t>
    <rPh sb="1" eb="3">
      <t>ガゾウ</t>
    </rPh>
    <rPh sb="7" eb="8">
      <t>ホン</t>
    </rPh>
    <rPh sb="12" eb="13">
      <t>ハ</t>
    </rPh>
    <rPh sb="14" eb="15">
      <t>ツ</t>
    </rPh>
    <rPh sb="20" eb="22">
      <t>テイシュツ</t>
    </rPh>
    <rPh sb="23" eb="28">
      <t>カミバイタイフカ</t>
    </rPh>
    <rPh sb="70" eb="72">
      <t>ハリツケ</t>
    </rPh>
    <phoneticPr fontId="7"/>
  </si>
  <si>
    <r>
      <t xml:space="preserve">協会登録番号
</t>
    </r>
    <r>
      <rPr>
        <sz val="8"/>
        <color theme="1"/>
        <rFont val="ＭＳ ゴシック"/>
        <family val="3"/>
        <charset val="128"/>
      </rPr>
      <t>（10ケタ）</t>
    </r>
    <rPh sb="0" eb="2">
      <t>キョウカイ</t>
    </rPh>
    <rPh sb="2" eb="4">
      <t>トウロク</t>
    </rPh>
    <rPh sb="4" eb="6">
      <t>バンゴウ</t>
    </rPh>
    <phoneticPr fontId="7"/>
  </si>
  <si>
    <t>熊本</t>
    <rPh sb="0" eb="2">
      <t>クマモト</t>
    </rPh>
    <phoneticPr fontId="7"/>
  </si>
  <si>
    <t>太郎</t>
    <rPh sb="0" eb="2">
      <t>タロウ</t>
    </rPh>
    <phoneticPr fontId="7"/>
  </si>
  <si>
    <t>ｴﾝﾄﾘｰ種別</t>
    <rPh sb="5" eb="7">
      <t>シュベツ</t>
    </rPh>
    <phoneticPr fontId="7"/>
  </si>
  <si>
    <t>ｺｰﾁ</t>
  </si>
  <si>
    <t>※</t>
  </si>
  <si>
    <t>先鋒</t>
  </si>
  <si>
    <t>採点</t>
    <rPh sb="0" eb="2">
      <t>サイテン</t>
    </rPh>
    <phoneticPr fontId="7"/>
  </si>
  <si>
    <t>公開</t>
    <rPh sb="0" eb="2">
      <t>コウカイ</t>
    </rPh>
    <phoneticPr fontId="7"/>
  </si>
  <si>
    <t>銃剣道</t>
    <phoneticPr fontId="10"/>
  </si>
  <si>
    <t>グラウンド･ゴルフ</t>
    <phoneticPr fontId="46"/>
  </si>
  <si>
    <t>ボウリング</t>
    <phoneticPr fontId="10"/>
  </si>
  <si>
    <t>ゲートボール</t>
    <phoneticPr fontId="46"/>
  </si>
  <si>
    <t>苓北町</t>
    <rPh sb="0" eb="3">
      <t>レイホクマチ</t>
    </rPh>
    <phoneticPr fontId="10"/>
  </si>
  <si>
    <t>天草郡</t>
    <rPh sb="0" eb="3">
      <t>アマクサグン</t>
    </rPh>
    <phoneticPr fontId="10"/>
  </si>
  <si>
    <t>テニス</t>
    <phoneticPr fontId="10"/>
  </si>
  <si>
    <t>錦町、あさぎり町、多良木町、湯前町、水上村、相良村、五木村、山江村、球磨村</t>
    <rPh sb="0" eb="2">
      <t>ニシキマチ</t>
    </rPh>
    <rPh sb="7" eb="8">
      <t>チョウ</t>
    </rPh>
    <rPh sb="9" eb="13">
      <t>タラギマチ</t>
    </rPh>
    <rPh sb="14" eb="17">
      <t>ユノマエマチ</t>
    </rPh>
    <rPh sb="18" eb="20">
      <t>ミズカミ</t>
    </rPh>
    <rPh sb="20" eb="21">
      <t>ムラ</t>
    </rPh>
    <rPh sb="22" eb="24">
      <t>サガラ</t>
    </rPh>
    <rPh sb="24" eb="25">
      <t>ムラ</t>
    </rPh>
    <rPh sb="26" eb="29">
      <t>イツキムラ</t>
    </rPh>
    <rPh sb="30" eb="31">
      <t>ヤマ</t>
    </rPh>
    <rPh sb="31" eb="33">
      <t>エムラ</t>
    </rPh>
    <rPh sb="34" eb="37">
      <t>クマムラ</t>
    </rPh>
    <phoneticPr fontId="10"/>
  </si>
  <si>
    <t>球磨郡</t>
    <rPh sb="0" eb="3">
      <t>クマグン</t>
    </rPh>
    <phoneticPr fontId="10"/>
  </si>
  <si>
    <t>馬術</t>
    <phoneticPr fontId="10"/>
  </si>
  <si>
    <t>芦北町、津奈木町</t>
    <rPh sb="0" eb="3">
      <t>アシキタマチ</t>
    </rPh>
    <rPh sb="4" eb="8">
      <t>ツナギマチ</t>
    </rPh>
    <phoneticPr fontId="10"/>
  </si>
  <si>
    <t>葦北郡</t>
    <rPh sb="0" eb="3">
      <t>アシキタグン</t>
    </rPh>
    <phoneticPr fontId="10"/>
  </si>
  <si>
    <t>クレー射撃</t>
    <phoneticPr fontId="10"/>
  </si>
  <si>
    <t>氷川町</t>
    <rPh sb="0" eb="3">
      <t>ヒカワチョウ</t>
    </rPh>
    <phoneticPr fontId="10"/>
  </si>
  <si>
    <t>八代郡</t>
    <rPh sb="0" eb="3">
      <t>ヤツシログン</t>
    </rPh>
    <phoneticPr fontId="10"/>
  </si>
  <si>
    <t>アーチェリー</t>
    <phoneticPr fontId="10"/>
  </si>
  <si>
    <t>美里町</t>
    <rPh sb="0" eb="3">
      <t>ミサトマチ</t>
    </rPh>
    <phoneticPr fontId="10"/>
  </si>
  <si>
    <t>下益城郡</t>
    <rPh sb="0" eb="4">
      <t>シモマシキグン</t>
    </rPh>
    <phoneticPr fontId="10"/>
  </si>
  <si>
    <t>空手道</t>
    <phoneticPr fontId="10"/>
  </si>
  <si>
    <t>御船町、嘉島町、益城町、甲佐町、山都町</t>
    <rPh sb="0" eb="3">
      <t>ミフネマチ</t>
    </rPh>
    <rPh sb="4" eb="7">
      <t>カシママチ</t>
    </rPh>
    <rPh sb="8" eb="11">
      <t>マシキマチ</t>
    </rPh>
    <rPh sb="12" eb="15">
      <t>コウサマチ</t>
    </rPh>
    <rPh sb="16" eb="19">
      <t>ヤマトチョウ</t>
    </rPh>
    <phoneticPr fontId="10"/>
  </si>
  <si>
    <t>上益城郡</t>
    <rPh sb="0" eb="4">
      <t>カミマシキグン</t>
    </rPh>
    <phoneticPr fontId="10"/>
  </si>
  <si>
    <t>相撲</t>
    <phoneticPr fontId="10"/>
  </si>
  <si>
    <t>阿蘇市、南小国町、小国町、産山村、高森町、南阿蘇村、西原村</t>
    <rPh sb="0" eb="3">
      <t>アソシ</t>
    </rPh>
    <rPh sb="4" eb="8">
      <t>ミナミオグニマチ</t>
    </rPh>
    <rPh sb="9" eb="12">
      <t>オグニマチ</t>
    </rPh>
    <rPh sb="13" eb="16">
      <t>ウブヤマムラ</t>
    </rPh>
    <rPh sb="17" eb="20">
      <t>タカモリマチ</t>
    </rPh>
    <rPh sb="21" eb="25">
      <t>ミナミアソムラ</t>
    </rPh>
    <rPh sb="26" eb="28">
      <t>ニシハラ</t>
    </rPh>
    <rPh sb="28" eb="29">
      <t>ムラ</t>
    </rPh>
    <phoneticPr fontId="10"/>
  </si>
  <si>
    <t>阿蘇郡市</t>
    <rPh sb="0" eb="3">
      <t>アソグン</t>
    </rPh>
    <rPh sb="3" eb="4">
      <t>シ</t>
    </rPh>
    <phoneticPr fontId="10"/>
  </si>
  <si>
    <t>弓道</t>
    <phoneticPr fontId="10"/>
  </si>
  <si>
    <t>菊池市、合志市、大津町、菊陽町</t>
    <rPh sb="0" eb="3">
      <t>キクチシ</t>
    </rPh>
    <rPh sb="4" eb="7">
      <t>コウシシ</t>
    </rPh>
    <rPh sb="8" eb="11">
      <t>オオヅマチ</t>
    </rPh>
    <rPh sb="12" eb="15">
      <t>キクヨウマチ</t>
    </rPh>
    <phoneticPr fontId="10"/>
  </si>
  <si>
    <t>菊池郡市</t>
    <rPh sb="0" eb="4">
      <t>キクチグンシ</t>
    </rPh>
    <phoneticPr fontId="10"/>
  </si>
  <si>
    <t>剣道</t>
    <phoneticPr fontId="10"/>
  </si>
  <si>
    <t>玉東町、和水町、南関町、長洲町</t>
    <rPh sb="0" eb="3">
      <t>ギョクトウマチ</t>
    </rPh>
    <rPh sb="4" eb="7">
      <t>ナゴミマチ</t>
    </rPh>
    <rPh sb="8" eb="11">
      <t>ナンカンマチ</t>
    </rPh>
    <rPh sb="12" eb="15">
      <t>ナガスマチ</t>
    </rPh>
    <phoneticPr fontId="10"/>
  </si>
  <si>
    <t>玉名郡</t>
    <rPh sb="0" eb="3">
      <t>タマナグン</t>
    </rPh>
    <phoneticPr fontId="10"/>
  </si>
  <si>
    <t>柔道</t>
    <phoneticPr fontId="10"/>
  </si>
  <si>
    <t>山鹿市</t>
    <rPh sb="0" eb="3">
      <t>ヤマガシ</t>
    </rPh>
    <phoneticPr fontId="10"/>
  </si>
  <si>
    <t>サッカー</t>
    <phoneticPr fontId="10"/>
  </si>
  <si>
    <t>天草市</t>
    <rPh sb="0" eb="2">
      <t>アマクサ</t>
    </rPh>
    <rPh sb="2" eb="3">
      <t>シ</t>
    </rPh>
    <phoneticPr fontId="46"/>
  </si>
  <si>
    <t>宇城市</t>
    <rPh sb="0" eb="2">
      <t>ウキ</t>
    </rPh>
    <rPh sb="2" eb="3">
      <t>シ</t>
    </rPh>
    <phoneticPr fontId="46"/>
  </si>
  <si>
    <t>バスケットボール</t>
    <phoneticPr fontId="10"/>
  </si>
  <si>
    <t>上天草市</t>
    <rPh sb="0" eb="1">
      <t>カミ</t>
    </rPh>
    <rPh sb="1" eb="3">
      <t>アマクサ</t>
    </rPh>
    <rPh sb="3" eb="4">
      <t>シ</t>
    </rPh>
    <phoneticPr fontId="46"/>
  </si>
  <si>
    <t>バレーボール</t>
    <phoneticPr fontId="10"/>
  </si>
  <si>
    <t>宇土市</t>
    <rPh sb="0" eb="3">
      <t>ウトシ</t>
    </rPh>
    <phoneticPr fontId="10"/>
  </si>
  <si>
    <t>バドミントン</t>
    <phoneticPr fontId="10"/>
  </si>
  <si>
    <t>玉名市</t>
    <rPh sb="0" eb="3">
      <t>タマナシ</t>
    </rPh>
    <phoneticPr fontId="10"/>
  </si>
  <si>
    <t>卓球</t>
    <phoneticPr fontId="10"/>
  </si>
  <si>
    <t>水俣市</t>
    <rPh sb="0" eb="3">
      <t>ミナマタシ</t>
    </rPh>
    <phoneticPr fontId="10"/>
  </si>
  <si>
    <t>ソフトテニス</t>
    <phoneticPr fontId="10"/>
  </si>
  <si>
    <t>荒尾市</t>
    <rPh sb="0" eb="3">
      <t>アラオシ</t>
    </rPh>
    <phoneticPr fontId="10"/>
  </si>
  <si>
    <t>ソフトボール</t>
    <phoneticPr fontId="10"/>
  </si>
  <si>
    <t>人吉市</t>
    <rPh sb="0" eb="3">
      <t>ヒトヨシシ</t>
    </rPh>
    <phoneticPr fontId="10"/>
  </si>
  <si>
    <t>軟式野球</t>
    <phoneticPr fontId="10"/>
  </si>
  <si>
    <t>八代市</t>
    <rPh sb="0" eb="3">
      <t>ヤツシロシ</t>
    </rPh>
    <phoneticPr fontId="10"/>
  </si>
  <si>
    <t>水泳</t>
    <phoneticPr fontId="10"/>
  </si>
  <si>
    <t>熊本市</t>
    <rPh sb="0" eb="3">
      <t>クマモトシ</t>
    </rPh>
    <phoneticPr fontId="10"/>
  </si>
  <si>
    <t>陸上競技</t>
    <rPh sb="0" eb="2">
      <t>リクジョウ</t>
    </rPh>
    <phoneticPr fontId="10"/>
  </si>
  <si>
    <t>№</t>
    <phoneticPr fontId="46"/>
  </si>
  <si>
    <t>所属市町村</t>
    <rPh sb="0" eb="2">
      <t>ショゾク</t>
    </rPh>
    <rPh sb="2" eb="5">
      <t>シチョウソン</t>
    </rPh>
    <phoneticPr fontId="46"/>
  </si>
  <si>
    <t>在住郡市</t>
    <rPh sb="0" eb="2">
      <t>ザイジュウ</t>
    </rPh>
    <rPh sb="2" eb="4">
      <t>グンシ</t>
    </rPh>
    <phoneticPr fontId="46"/>
  </si>
  <si>
    <t>監督のエントリー</t>
    <rPh sb="0" eb="2">
      <t>かんとく</t>
    </rPh>
    <phoneticPr fontId="7" type="Hiragana"/>
  </si>
  <si>
    <t>選手兼監督の可否</t>
    <rPh sb="0" eb="5">
      <t>せんしゅけんかんとく</t>
    </rPh>
    <rPh sb="6" eb="8">
      <t>かひ</t>
    </rPh>
    <phoneticPr fontId="7" type="Hiragana"/>
  </si>
  <si>
    <t>プレーヤー数の制限</t>
    <rPh sb="5" eb="6">
      <t>すう</t>
    </rPh>
    <rPh sb="7" eb="9">
      <t>せいげん</t>
    </rPh>
    <phoneticPr fontId="7" type="Hiragana"/>
  </si>
  <si>
    <t>ｼｰﾄ名</t>
    <rPh sb="3" eb="4">
      <t>メイ</t>
    </rPh>
    <phoneticPr fontId="7"/>
  </si>
  <si>
    <t>ｾﾙ番地</t>
    <rPh sb="2" eb="4">
      <t>バンチ</t>
    </rPh>
    <phoneticPr fontId="7"/>
  </si>
  <si>
    <t>ｾﾙ行</t>
    <rPh sb="2" eb="3">
      <t>ギョウ</t>
    </rPh>
    <phoneticPr fontId="7"/>
  </si>
  <si>
    <t>選手１
全日本空手道連盟 会員証</t>
    <rPh sb="0" eb="2">
      <t>センシュ</t>
    </rPh>
    <rPh sb="4" eb="12">
      <t>ゼンニホンカラテドウレンメイ</t>
    </rPh>
    <rPh sb="13" eb="16">
      <t>カイインショウ</t>
    </rPh>
    <phoneticPr fontId="7"/>
  </si>
  <si>
    <t>選手１
熊本県空手道連盟 会員証</t>
    <rPh sb="0" eb="2">
      <t>センシュ</t>
    </rPh>
    <rPh sb="4" eb="7">
      <t>クマモトケン</t>
    </rPh>
    <rPh sb="7" eb="9">
      <t>カラテ</t>
    </rPh>
    <rPh sb="9" eb="10">
      <t>ドウ</t>
    </rPh>
    <rPh sb="10" eb="12">
      <t>レンメイ</t>
    </rPh>
    <rPh sb="13" eb="16">
      <t>カイインショウ</t>
    </rPh>
    <phoneticPr fontId="7"/>
  </si>
  <si>
    <t>選手２
全日本空手道連盟 会員証</t>
    <rPh sb="0" eb="2">
      <t>センシュ</t>
    </rPh>
    <rPh sb="4" eb="12">
      <t>ゼンニホンカラテドウレンメイ</t>
    </rPh>
    <rPh sb="13" eb="16">
      <t>カイインショウ</t>
    </rPh>
    <phoneticPr fontId="7"/>
  </si>
  <si>
    <t>選手２
熊本県空手道連盟 会員証</t>
    <rPh sb="0" eb="2">
      <t>センシュ</t>
    </rPh>
    <rPh sb="4" eb="7">
      <t>クマモトケン</t>
    </rPh>
    <rPh sb="7" eb="9">
      <t>カラテ</t>
    </rPh>
    <rPh sb="9" eb="10">
      <t>ドウ</t>
    </rPh>
    <rPh sb="10" eb="12">
      <t>レンメイ</t>
    </rPh>
    <rPh sb="13" eb="16">
      <t>カイインショウ</t>
    </rPh>
    <phoneticPr fontId="7"/>
  </si>
  <si>
    <t>選手３
全日本空手道連盟 会員証</t>
    <rPh sb="0" eb="2">
      <t>センシュ</t>
    </rPh>
    <rPh sb="4" eb="12">
      <t>ゼンニホンカラテドウレンメイ</t>
    </rPh>
    <rPh sb="13" eb="16">
      <t>カイインショウ</t>
    </rPh>
    <phoneticPr fontId="7"/>
  </si>
  <si>
    <t>選手３
熊本県空手道連盟 会員証</t>
    <rPh sb="0" eb="2">
      <t>センシュ</t>
    </rPh>
    <rPh sb="4" eb="7">
      <t>クマモトケン</t>
    </rPh>
    <rPh sb="7" eb="9">
      <t>カラテ</t>
    </rPh>
    <rPh sb="9" eb="10">
      <t>ドウ</t>
    </rPh>
    <rPh sb="10" eb="12">
      <t>レンメイ</t>
    </rPh>
    <rPh sb="13" eb="16">
      <t>カイインショウ</t>
    </rPh>
    <phoneticPr fontId="7"/>
  </si>
  <si>
    <t>選手４
全日本空手道連盟 会員証</t>
    <rPh sb="0" eb="2">
      <t>センシュ</t>
    </rPh>
    <rPh sb="4" eb="12">
      <t>ゼンニホンカラテドウレンメイ</t>
    </rPh>
    <rPh sb="13" eb="16">
      <t>カイインショウ</t>
    </rPh>
    <phoneticPr fontId="7"/>
  </si>
  <si>
    <t>選手４
熊本県空手道連盟 会員証</t>
    <rPh sb="0" eb="2">
      <t>センシュ</t>
    </rPh>
    <rPh sb="4" eb="7">
      <t>クマモトケン</t>
    </rPh>
    <rPh sb="7" eb="9">
      <t>カラテ</t>
    </rPh>
    <rPh sb="9" eb="10">
      <t>ドウ</t>
    </rPh>
    <rPh sb="10" eb="12">
      <t>レンメイ</t>
    </rPh>
    <rPh sb="13" eb="16">
      <t>カイインショウ</t>
    </rPh>
    <phoneticPr fontId="7"/>
  </si>
  <si>
    <t>選手５
全日本空手道連盟 会員証</t>
    <rPh sb="0" eb="2">
      <t>センシュ</t>
    </rPh>
    <rPh sb="4" eb="12">
      <t>ゼンニホンカラテドウレンメイ</t>
    </rPh>
    <rPh sb="13" eb="16">
      <t>カイインショウ</t>
    </rPh>
    <phoneticPr fontId="7"/>
  </si>
  <si>
    <t>選手５
熊本県空手道連盟 会員証</t>
    <rPh sb="0" eb="2">
      <t>センシュ</t>
    </rPh>
    <rPh sb="4" eb="7">
      <t>クマモトケン</t>
    </rPh>
    <rPh sb="7" eb="9">
      <t>カラテ</t>
    </rPh>
    <rPh sb="9" eb="10">
      <t>ドウ</t>
    </rPh>
    <rPh sb="10" eb="12">
      <t>レンメイ</t>
    </rPh>
    <rPh sb="13" eb="16">
      <t>カイインショウ</t>
    </rPh>
    <phoneticPr fontId="7"/>
  </si>
  <si>
    <t>選手６
全日本空手道連盟 会員証</t>
    <rPh sb="0" eb="2">
      <t>センシュ</t>
    </rPh>
    <rPh sb="4" eb="12">
      <t>ゼンニホンカラテドウレンメイ</t>
    </rPh>
    <rPh sb="13" eb="16">
      <t>カイインショウ</t>
    </rPh>
    <phoneticPr fontId="7"/>
  </si>
  <si>
    <t>選手６
熊本県空手道連盟 会員証</t>
    <rPh sb="0" eb="2">
      <t>センシュ</t>
    </rPh>
    <rPh sb="4" eb="7">
      <t>クマモトケン</t>
    </rPh>
    <rPh sb="7" eb="9">
      <t>カラテ</t>
    </rPh>
    <rPh sb="9" eb="10">
      <t>ドウ</t>
    </rPh>
    <rPh sb="10" eb="12">
      <t>レンメイ</t>
    </rPh>
    <rPh sb="13" eb="16">
      <t>カイインショウ</t>
    </rPh>
    <phoneticPr fontId="7"/>
  </si>
  <si>
    <t>選手７
全日本空手道連盟 会員証</t>
    <rPh sb="0" eb="2">
      <t>センシュ</t>
    </rPh>
    <rPh sb="4" eb="12">
      <t>ゼンニホンカラテドウレンメイ</t>
    </rPh>
    <rPh sb="13" eb="16">
      <t>カイインショウ</t>
    </rPh>
    <phoneticPr fontId="7"/>
  </si>
  <si>
    <t>選手７
熊本県空手道連盟 会員証</t>
    <rPh sb="0" eb="2">
      <t>センシュ</t>
    </rPh>
    <rPh sb="4" eb="7">
      <t>クマモトケン</t>
    </rPh>
    <rPh sb="7" eb="9">
      <t>カラテ</t>
    </rPh>
    <rPh sb="9" eb="10">
      <t>ドウ</t>
    </rPh>
    <rPh sb="10" eb="12">
      <t>レンメイ</t>
    </rPh>
    <rPh sb="13" eb="16">
      <t>カイインショウ</t>
    </rPh>
    <phoneticPr fontId="7"/>
  </si>
  <si>
    <t>監督
全日本空手道連盟 会員証</t>
    <rPh sb="0" eb="2">
      <t>カントク</t>
    </rPh>
    <rPh sb="3" eb="11">
      <t>ゼンニホンカラテドウレンメイ</t>
    </rPh>
    <rPh sb="12" eb="15">
      <t>カイインショウ</t>
    </rPh>
    <phoneticPr fontId="7"/>
  </si>
  <si>
    <t>監督
熊本県空手道連盟 会員証</t>
    <rPh sb="0" eb="2">
      <t>カントク</t>
    </rPh>
    <rPh sb="3" eb="6">
      <t>クマモトケン</t>
    </rPh>
    <rPh sb="6" eb="8">
      <t>カラテ</t>
    </rPh>
    <rPh sb="8" eb="9">
      <t>ドウ</t>
    </rPh>
    <rPh sb="9" eb="11">
      <t>レンメイ</t>
    </rPh>
    <rPh sb="12" eb="15">
      <t>カイインショウ</t>
    </rPh>
    <phoneticPr fontId="7"/>
  </si>
  <si>
    <t>監督
義務講習終了証</t>
    <rPh sb="0" eb="2">
      <t>カントク</t>
    </rPh>
    <rPh sb="3" eb="5">
      <t>ギム</t>
    </rPh>
    <rPh sb="5" eb="7">
      <t>コウシュウ</t>
    </rPh>
    <rPh sb="7" eb="10">
      <t>シュウリョウショウ</t>
    </rPh>
    <phoneticPr fontId="7"/>
  </si>
  <si>
    <t>選手兼監督</t>
    <rPh sb="0" eb="5">
      <t>センシュケンカントク</t>
    </rPh>
    <phoneticPr fontId="7"/>
  </si>
  <si>
    <t>B10</t>
    <phoneticPr fontId="7"/>
  </si>
  <si>
    <t>C29</t>
    <phoneticPr fontId="7"/>
  </si>
  <si>
    <t>携帯電話</t>
    <rPh sb="0" eb="4">
      <t>ケイタイデンワ</t>
    </rPh>
    <phoneticPr fontId="7"/>
  </si>
  <si>
    <t>監督のエントリー</t>
    <rPh sb="0" eb="2">
      <t>カントク</t>
    </rPh>
    <phoneticPr fontId="46"/>
  </si>
  <si>
    <t>選手兼監督の可否</t>
    <rPh sb="0" eb="5">
      <t>センシュケンカントク</t>
    </rPh>
    <rPh sb="6" eb="8">
      <t>カヒ</t>
    </rPh>
    <phoneticPr fontId="46"/>
  </si>
  <si>
    <t>プレーヤー数の制限</t>
    <rPh sb="5" eb="6">
      <t>スウ</t>
    </rPh>
    <rPh sb="7" eb="9">
      <t>セイゲン</t>
    </rPh>
    <phoneticPr fontId="46"/>
  </si>
  <si>
    <t>未エントリー可</t>
    <rPh sb="0" eb="1">
      <t>ミ</t>
    </rPh>
    <rPh sb="6" eb="7">
      <t>カ</t>
    </rPh>
    <phoneticPr fontId="7"/>
  </si>
  <si>
    <t>必置</t>
    <rPh sb="0" eb="2">
      <t>ヒッチ</t>
    </rPh>
    <phoneticPr fontId="7"/>
  </si>
  <si>
    <t>可</t>
    <rPh sb="0" eb="1">
      <t>カ</t>
    </rPh>
    <phoneticPr fontId="7"/>
  </si>
  <si>
    <t>不可</t>
    <rPh sb="0" eb="2">
      <t>フカ</t>
    </rPh>
    <phoneticPr fontId="7"/>
  </si>
  <si>
    <t>減じない</t>
    <rPh sb="0" eb="1">
      <t>ゲン</t>
    </rPh>
    <phoneticPr fontId="7"/>
  </si>
  <si>
    <t>減じる</t>
    <rPh sb="0" eb="1">
      <t>ゲン</t>
    </rPh>
    <phoneticPr fontId="7"/>
  </si>
  <si>
    <t>競技団体</t>
    <rPh sb="0" eb="2">
      <t>キョウギ</t>
    </rPh>
    <rPh sb="2" eb="4">
      <t>ダンタイ</t>
    </rPh>
    <phoneticPr fontId="46"/>
  </si>
  <si>
    <t>競技区分</t>
    <rPh sb="0" eb="4">
      <t>キョウギクブン</t>
    </rPh>
    <phoneticPr fontId="7"/>
  </si>
  <si>
    <t>採点競技</t>
    <rPh sb="0" eb="4">
      <t>サイテンキョウギ</t>
    </rPh>
    <phoneticPr fontId="7"/>
  </si>
  <si>
    <t>公開競技</t>
    <rPh sb="0" eb="4">
      <t>コウカイキョウギ</t>
    </rPh>
    <phoneticPr fontId="7"/>
  </si>
  <si>
    <t>選手変更の可否</t>
    <rPh sb="0" eb="4">
      <t>センシュヘンコウ</t>
    </rPh>
    <rPh sb="5" eb="7">
      <t>カヒ</t>
    </rPh>
    <phoneticPr fontId="7"/>
  </si>
  <si>
    <t>予備登録</t>
    <rPh sb="0" eb="4">
      <t>ヨビトウロク</t>
    </rPh>
    <phoneticPr fontId="7"/>
  </si>
  <si>
    <t>番号</t>
    <rPh sb="0" eb="2">
      <t>バンゴウ</t>
    </rPh>
    <phoneticPr fontId="7"/>
  </si>
  <si>
    <t>競技名</t>
    <rPh sb="0" eb="2">
      <t>キョウギ</t>
    </rPh>
    <rPh sb="2" eb="3">
      <t>メイ</t>
    </rPh>
    <phoneticPr fontId="7"/>
  </si>
  <si>
    <t>注意事項</t>
    <rPh sb="0" eb="4">
      <t>チュウイジコウ</t>
    </rPh>
    <phoneticPr fontId="7"/>
  </si>
  <si>
    <t>選手変更の可否</t>
    <rPh sb="0" eb="4">
      <t>せんしゅへんこう</t>
    </rPh>
    <rPh sb="5" eb="7">
      <t>かひ</t>
    </rPh>
    <phoneticPr fontId="7" type="Hiragana"/>
  </si>
  <si>
    <t>（連絡先）</t>
    <rPh sb="1" eb="4">
      <t>レンラクサキ</t>
    </rPh>
    <phoneticPr fontId="7"/>
  </si>
  <si>
    <t>メールアドレス</t>
    <phoneticPr fontId="7"/>
  </si>
  <si>
    <t>ユニフォームの色</t>
    <phoneticPr fontId="7"/>
  </si>
  <si>
    <t>Ｆ・Ｐ</t>
    <phoneticPr fontId="10"/>
  </si>
  <si>
    <t>Ｇ・Ｋ</t>
    <phoneticPr fontId="7"/>
  </si>
  <si>
    <t>使用球</t>
    <phoneticPr fontId="7"/>
  </si>
  <si>
    <t>ユニフォーム</t>
    <phoneticPr fontId="7"/>
  </si>
  <si>
    <t>１　補欠選手の該当の階級欄を記入すること。
２　記入事項については、正確に記入すること。記入のない場合は出場を認めない。
　　尚、不明のときは県柔道協会に問い合わせの上、記入すること。
３　不正申込み及び出場があったときは、チーム出場失格とする。
４　申し込み後は、原則として監督・選手の変更は認めない。
　　但し、やむを得ず変更する場合は「総則８参加申込み等（１）イ申込み後の監督・選手の変更方法」に従い手続きを行うこと。
５　監督は全柔連公認指導員資格A～Cを「指導資格」の欄に必ず記すること。記載がない場合はそのチームは失格とする。</t>
    <phoneticPr fontId="7"/>
  </si>
  <si>
    <t>指導員資格</t>
    <phoneticPr fontId="7"/>
  </si>
  <si>
    <t>全柔連公認</t>
    <phoneticPr fontId="7"/>
  </si>
  <si>
    <r>
      <t xml:space="preserve">補欠
</t>
    </r>
    <r>
      <rPr>
        <sz val="6"/>
        <color theme="1"/>
        <rFont val="ＭＳ ゴシック"/>
        <family val="3"/>
        <charset val="128"/>
      </rPr>
      <t>(6段以上)</t>
    </r>
    <rPh sb="0" eb="2">
      <t>ホケツ</t>
    </rPh>
    <rPh sb="5" eb="8">
      <t>ダンイジョウ</t>
    </rPh>
    <phoneticPr fontId="7"/>
  </si>
  <si>
    <r>
      <t xml:space="preserve">補欠
</t>
    </r>
    <r>
      <rPr>
        <sz val="6"/>
        <color theme="1"/>
        <rFont val="ＭＳ ゴシック"/>
        <family val="3"/>
        <charset val="128"/>
      </rPr>
      <t>(男子)</t>
    </r>
    <rPh sb="0" eb="2">
      <t>ホケツ</t>
    </rPh>
    <rPh sb="4" eb="6">
      <t>ダンシ</t>
    </rPh>
    <phoneticPr fontId="7"/>
  </si>
  <si>
    <r>
      <t xml:space="preserve">補欠
</t>
    </r>
    <r>
      <rPr>
        <sz val="6"/>
        <color theme="1"/>
        <rFont val="ＭＳ ゴシック"/>
        <family val="3"/>
        <charset val="128"/>
      </rPr>
      <t>(女子)</t>
    </r>
    <rPh sb="0" eb="2">
      <t>ホケツ</t>
    </rPh>
    <rPh sb="4" eb="6">
      <t>ジョシ</t>
    </rPh>
    <phoneticPr fontId="7"/>
  </si>
  <si>
    <t>義務講習番号又は
審判義務講習終了</t>
    <phoneticPr fontId="7"/>
  </si>
  <si>
    <r>
      <t xml:space="preserve">※参加資格等についての説明
(1)会員登録は申込時点で完了していること。 </t>
    </r>
    <r>
      <rPr>
        <u/>
        <sz val="8"/>
        <color theme="1"/>
        <rFont val="ＭＳ ゴシック"/>
        <family val="3"/>
        <charset val="128"/>
      </rPr>
      <t>※会員証、義務講習終了証の画像データを様式シートに貼付し、参加申込書に併せて提出すること。</t>
    </r>
    <r>
      <rPr>
        <sz val="8"/>
        <color theme="1"/>
        <rFont val="ＭＳ ゴシック"/>
        <family val="3"/>
        <charset val="128"/>
      </rPr>
      <t xml:space="preserve">
(2)空手道の場合は、申込み締め切り後の選手の変更は一切認められない。理由として、申し込みの時点から監督の掌握の下、事故のない稽古等は勿論、ルールの熟知等の問題もあり、厳しさが要求されている。
(3)申込書には全ての事項を正確に記入すること。</t>
    </r>
    <phoneticPr fontId="7"/>
  </si>
  <si>
    <t>備考</t>
    <rPh sb="0" eb="2">
      <t>ビコウ</t>
    </rPh>
    <phoneticPr fontId="7"/>
  </si>
  <si>
    <t>ハンドボール</t>
    <phoneticPr fontId="10"/>
  </si>
  <si>
    <t>グラウンド･ゴルフ</t>
    <phoneticPr fontId="7"/>
  </si>
  <si>
    <t>例</t>
    <rPh sb="0" eb="1">
      <t>レイ</t>
    </rPh>
    <phoneticPr fontId="7"/>
  </si>
  <si>
    <t>支援競
技役員</t>
    <phoneticPr fontId="7"/>
  </si>
  <si>
    <t>熊本市</t>
    <rPh sb="0" eb="3">
      <t>クマモトシ</t>
    </rPh>
    <phoneticPr fontId="7"/>
  </si>
  <si>
    <t>フリー</t>
    <phoneticPr fontId="7"/>
  </si>
  <si>
    <t>メドレー</t>
    <phoneticPr fontId="7"/>
  </si>
  <si>
    <t>リレーエントリー</t>
    <phoneticPr fontId="7"/>
  </si>
  <si>
    <t>ＣＰ</t>
    <phoneticPr fontId="7"/>
  </si>
  <si>
    <t>ＧＫ</t>
    <phoneticPr fontId="7"/>
  </si>
  <si>
    <t>第１</t>
    <rPh sb="0" eb="1">
      <t>ダイ</t>
    </rPh>
    <phoneticPr fontId="7"/>
  </si>
  <si>
    <t>第２</t>
    <rPh sb="0" eb="1">
      <t>ダイ</t>
    </rPh>
    <phoneticPr fontId="7"/>
  </si>
  <si>
    <t>男</t>
    <rPh sb="0" eb="1">
      <t>オトコ</t>
    </rPh>
    <phoneticPr fontId="4"/>
  </si>
  <si>
    <t>男</t>
    <rPh sb="0" eb="1">
      <t>オトコ</t>
    </rPh>
    <phoneticPr fontId="2"/>
  </si>
  <si>
    <t>C9</t>
    <phoneticPr fontId="7"/>
  </si>
  <si>
    <t>C22</t>
    <phoneticPr fontId="7"/>
  </si>
  <si>
    <t>シート名</t>
    <rPh sb="3" eb="4">
      <t>メイ</t>
    </rPh>
    <phoneticPr fontId="46"/>
  </si>
  <si>
    <t>上限</t>
    <rPh sb="0" eb="2">
      <t>ジョウゲン</t>
    </rPh>
    <phoneticPr fontId="46"/>
  </si>
  <si>
    <t>Aリレー</t>
    <phoneticPr fontId="10"/>
  </si>
  <si>
    <t>BCリレー</t>
    <phoneticPr fontId="10"/>
  </si>
  <si>
    <t>（連絡先）</t>
    <rPh sb="1" eb="4">
      <t>れんらくさき</t>
    </rPh>
    <phoneticPr fontId="7" type="Hiragana"/>
  </si>
  <si>
    <t>B7</t>
    <phoneticPr fontId="7"/>
  </si>
  <si>
    <t>BA</t>
  </si>
  <si>
    <t>BA</t>
    <phoneticPr fontId="7"/>
  </si>
  <si>
    <t>10女</t>
    <rPh sb="2" eb="3">
      <t>ジョ</t>
    </rPh>
    <phoneticPr fontId="7"/>
  </si>
  <si>
    <t>プレーヤー数</t>
    <rPh sb="5" eb="6">
      <t>スウ</t>
    </rPh>
    <phoneticPr fontId="7"/>
  </si>
  <si>
    <t>第８０回県民体育祭申込書</t>
  </si>
  <si>
    <t>●</t>
    <phoneticPr fontId="7"/>
  </si>
  <si>
    <t>定数</t>
    <rPh sb="0" eb="2">
      <t>ていすう</t>
    </rPh>
    <phoneticPr fontId="7" type="Hiragana"/>
  </si>
  <si>
    <t>定数</t>
    <phoneticPr fontId="7" type="Hiragana"/>
  </si>
  <si>
    <t>・総員57名までとする（監督専任の場合：選手56名までとする。／監督兼選手の場合：監督兼選手を含む選手57名まで）
・監督兼選手の場合は、「監督（C10セル）」を「監督兼選手」に変更すること。
・監督もプレーする場合（選手兼監督）は、プレーヤー数57名の中に含むものとし、「監督（C10セル）」を「監督兼選手」に変更後、「監督兼選手」にのみエントリー情報記載すること（選手欄に重複記載しない）。
・色付きセルの箇所を入力すること。</t>
    <phoneticPr fontId="7"/>
  </si>
  <si>
    <t>※</t>
    <phoneticPr fontId="7"/>
  </si>
  <si>
    <t>選手
No</t>
    <rPh sb="0" eb="2">
      <t>センシュ</t>
    </rPh>
    <phoneticPr fontId="7"/>
  </si>
  <si>
    <t>・申し込み後は、原則として監督・選手の変更は認めない。但し、やむを得ず変更する場合は「総則８参加申込み等（１）イ申込み後の監督・選手の変更方法」に従い手続きを行うこと。
※チーム構成の中に専任の監督は置いても置かなくても良い。※監督は男女のチーム監督を兼ねることができない。
※各チームに３名以上の公認審判員有資格者を入れること。該当者は「審判資格級」欄に該当級１～３を記載すること。</t>
    <phoneticPr fontId="7"/>
  </si>
  <si>
    <t>・申し込み後は、原則として監督・選手の変更は認めない。
　但し、やむを得ず変更する場合は「総則８参加申込み等（１）イ申込み後の監督・選手の変更方法」に従い手続きを行うこと。
　※予備登録選手は、正選手の選手変更及び補欠登用に伴う補充は、出来ない。</t>
    <phoneticPr fontId="7"/>
  </si>
  <si>
    <t>・監督もプレーする場合（選手兼監督）は、プレーヤー数8名の中に含むものとし、監督欄にのみエントリー情報を記載すること（選手欄に重複記載しない）。また、「監督（C9＆C22セル）」を「監督兼選手」に変更すること。
・監督がプレーしない場合（監督専任）は、No9まで記入可。
・監督は男女のチーム監督を兼ねることができない。
・申し込み後は、原則として監督・選手の変更は認めない。
　但し、やむを得ず変更する場合は「総則８参加申込み等（１）イ申込み後の監督・選手の変更方法」に従い手続きを行うこと。</t>
    <phoneticPr fontId="7"/>
  </si>
  <si>
    <t>・監督もプレーする場合（選手兼監督／予備登録選手）は、監督欄にのみエントリー情報を記載すること（選手欄に重複記載しない）。また、「監督（C9セル）」を「監督兼選手」に変更すること。選手No欄の「※（I9セル）」を「予備登録」に変更すること。
・申し込み後は、原則として監督・選手の変更は認めない。
　但し、やむを得ず変更する場合は「総則８参加申込み等（１）イ申込み後の監督・選手の変更方法」に従い手続きを行うこと。</t>
    <rPh sb="90" eb="92">
      <t>センシュ</t>
    </rPh>
    <rPh sb="94" eb="95">
      <t>ラン</t>
    </rPh>
    <phoneticPr fontId="7"/>
  </si>
  <si>
    <t>・監督もプレーする場合（選手兼監督）は、監督欄にのみ情報を記載し、選手欄に重複しないこと。また、「監督（C9セル）」を「監督兼選手」に変更すること。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phoneticPr fontId="7"/>
  </si>
  <si>
    <t>・監督もプレーする場合（選手兼監督）は、監督欄にのみ情報を記載し、選手欄に重複して記載しないこと。また、「監督（C9セル）」を「監督兼選手」に変更すること。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phoneticPr fontId="7"/>
  </si>
  <si>
    <t>・監督もプレーする場合（選手兼監督）は、プレーヤー数8名の中に含むものとし、「監督（C9セル）」を「監督兼選手」に変更後、「監督兼選手」にのみエントリー情報（ブロック、順位、段位のセルの「※」は削除）記載すること（選手欄に重複記載しない）。
・監督が選手登録しない場合（監督専任）は、最大No９まで記入可とし、監督欄のブロック～段位は記載しないこと。
・申し込み後は、監督・選手・オーダーの変更は認めない。
　但し、やむを得ず変更する場合は「総則８参加申込み等（１）イ申込み後の監督・選手の変更方法」に従い手続きを行うこと。</t>
    <phoneticPr fontId="7"/>
  </si>
  <si>
    <t>・監督もプレーする場合（選手兼監督）は、監督欄にのみ情報を記載し、選手欄に重複して記載しないこと。また、「監督（C9セル）」を「監督兼選手」に変更すること。
・申し込み後は、監督・選手・オーダーの変更は認めない。
　但し、やむを得ず変更する場合は「総則８参加申込み等（１）イ申込み後の監督・選手の変更方法」に従い手続きを行うこと。
　※再出場は認めない。</t>
    <phoneticPr fontId="7"/>
  </si>
  <si>
    <t>・監督もプレーする場合（選手兼監督）は、プレーヤー数12名の中に含むものとし、「監督（C9セル）」を「監督兼選手」に変更後、「監督兼選手」にのみエントリー情報（背番号のセルの「※」は削除）記載すること（選手欄に重複記載しない）。
・監督がプレーしない場合（監督専任）は、No13まで記入可とし、監督欄の背番号は記載しないこと。
・選手の背番号は若番から記入すること。
・申し込み後は、原則として監督・選手の変更は認めない。
　但し、やむを得ず変更する場合は「総則８参加申込み等（１）イ申込み後の監督・選手の変更方法」に従い手続きを行うこと。</t>
    <phoneticPr fontId="7"/>
  </si>
  <si>
    <t>・コーチもプレーする場合（選手兼コーチ）は、プレーヤー数12名の中に含むものとし、「ｺｰﾁ（C9セル）」を「ｺｰﾁ兼選手」に変更後、「ｺｰﾁ兼選手」にのみエントリー情報（背番号と身長のセルの「※」は削除）記載すること（選手欄に重複記載しない）。
・コーチがプレーしない場合（コーチ専任）は、No13まで記入可とし、コーチ欄の背番号、身長は記載しないこと。
　※本大会においては、本紙を申し込みの様式とするが、ＪＢＡの競技規則により、コーチ（監督）、アシスタントコーチ、マネージャー、体協役員、選手をチームベンチに入ることができるメンバーとする（コーチ及び選手以外は氏名の記入不要）。
　また、本申し込み用紙に記入しないチームベンチに入ることができるメンバーの参加資格についても、熊本県民体育祭開催基準要項に準ずる。
※選手の番号は、ユニフォームのサイズ等を必ず確認し決定すること。
・ユニフォームの番号は申込書の登録番号で競技に出場すること。
・申し込み後は、原則としてコーチ・選手の変更は認めない。
　但し、やむを得ず変更する場合は「総則８参加申込み等（１）イ申込み後の監督・選手の変更方法」に従い手続きを行うこと。</t>
    <phoneticPr fontId="7"/>
  </si>
  <si>
    <t>・監督もプレーする場合（選手兼監督）は、プレーヤー数15名の中に含むものとし、「監督（C9セル）」を「監督兼選手」に変更後、「監督兼選手」にのみエントリー情報（背番号と身長のセルの「※」は削除）記載すること（選手欄に重複記載しない）。
・監督がプレーしない場合（監督専任）は、No16まで記入可とし、監督欄の背番号、身長は記載しないこと。
・競技者番号は１番～１５番まで。ただし、やむを得ない場合は１から99の番号を用いてもよい。
・主将の選手の主将欄に「○」印を記入すること。
・申し込み後は、原則としてコーチ・選手の変更は認めない。
　但し、やむを得ず変更する場合は「総則８参加申込み等（１）イ申込み後の監督・選手の変更方法」に従い手続きを行うこと。</t>
    <phoneticPr fontId="7"/>
  </si>
  <si>
    <t xml:space="preserve">・監督もプレーする場合（選手兼監督）は、プレーヤー数（男子15名、女子9名）の中に含むものとし、「監督（C9＆C29セル）」を「監督兼選手」に変更後、「監督兼選手」にのみエントリー情報を記載すること（選手欄に重複記載しない）。また、監督兼選手が出場する種別のエントリー選手を２名までとすること（計３名）。
　監督がプレーしない場合は（監督専任）は、男子15名、女子10名まで記入可とし、監督欄の種別は「専任」とすること。
・監督・選手は事前に熊本県バドミントン協会に登録を完了していること。
・申し込み後は、原則として監督・選手の変更は認めない。
　但し、やむを得ず変更する場合は「総則８参加申込み等（１）イ申込み後の監督・選手の変更方法」に従い手続きを行うこと。
</t>
    <rPh sb="25" eb="26">
      <t>スウ</t>
    </rPh>
    <rPh sb="27" eb="29">
      <t>ダンシ</t>
    </rPh>
    <rPh sb="31" eb="32">
      <t>メイ</t>
    </rPh>
    <rPh sb="33" eb="35">
      <t>ジョシ</t>
    </rPh>
    <rPh sb="36" eb="37">
      <t>メイ</t>
    </rPh>
    <rPh sb="39" eb="40">
      <t>ナカ</t>
    </rPh>
    <rPh sb="41" eb="42">
      <t>フク</t>
    </rPh>
    <rPh sb="64" eb="69">
      <t>カントクケンセンシュ</t>
    </rPh>
    <rPh sb="71" eb="74">
      <t>ヘンコウゴ</t>
    </rPh>
    <rPh sb="118" eb="121">
      <t>ケンセンシュ</t>
    </rPh>
    <rPh sb="138" eb="139">
      <t>メイ</t>
    </rPh>
    <rPh sb="147" eb="148">
      <t>ケイ</t>
    </rPh>
    <rPh sb="149" eb="150">
      <t>メイ</t>
    </rPh>
    <rPh sb="154" eb="156">
      <t>カントク</t>
    </rPh>
    <rPh sb="163" eb="165">
      <t>バアイ</t>
    </rPh>
    <rPh sb="167" eb="171">
      <t>カントクセンニン</t>
    </rPh>
    <rPh sb="174" eb="176">
      <t>ダンシ</t>
    </rPh>
    <rPh sb="178" eb="179">
      <t>メイ</t>
    </rPh>
    <rPh sb="180" eb="182">
      <t>ジョシ</t>
    </rPh>
    <rPh sb="184" eb="185">
      <t>メイ</t>
    </rPh>
    <rPh sb="193" eb="196">
      <t>カントクラン</t>
    </rPh>
    <rPh sb="197" eb="199">
      <t>シュベツ</t>
    </rPh>
    <phoneticPr fontId="7"/>
  </si>
  <si>
    <t>・監督が選手として出場する場合は、種別欄も記入すること。
　監督もプレーする場合（選手兼監督）は、監督欄にのみ情報を記載し、選手欄に重複して記載しないこと。また、「監督（C9セル）」を「監督兼選手」に変更すること。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phoneticPr fontId="7"/>
  </si>
  <si>
    <t xml:space="preserve">・監督もプレーする場合（選手兼監督）は、監督欄にのみ情報を記載し、選手欄に重複して記載しないこと。また、「監督（C9セル）」を「監督兼選手」に変更すること。
・監督が選手として出場する・しないに関わらず、性別・年齢・生年月日・住所を記入すること。
・使用球については、ケンコー・アカエムのいずれかに○印をつけること。
・申込み後は、原則として監督・選手の変更は認めない。
　但し、やむを得ず変更する場合は「総則８参加申込み等（１）イ申込み後の監督・選手の変更方法」に従い手続きを行うこと。
</t>
    <phoneticPr fontId="7"/>
  </si>
  <si>
    <t>※男女で様式が異なります。
１．男子チームの年齢は９月１日現在満４０歳以上とし、本人に確認のうえ記載すること。
２．主将またはコーチの選手は、「主将・コーチ」欄に、主将の場合は「主将」、コーチの場合は「ｺｰﾁ」と記載すること。
３．申し込み後は、原則として監督・選手の変更は認めない。
　　但し、やむを得ず変更する場合は「総則８参加申込み等（１）イ申込み後の監督・選手の変更方法」に従い手続きを行うこと。
　　背番号のみの変更は認めない。
４．日本スポーツ協会公認コーチ資格者又は日ソ協準指導員の有資格者は、資格欄に「○」印を付すこと。
５．監督もプレーする場合（選手兼監督）は、監督欄にのみ情報を記載し、選手欄に重複して記載しないこと。また、「監督（C9セル）」を「監督兼選手」に変更すること。</t>
    <phoneticPr fontId="7"/>
  </si>
  <si>
    <t>※男女で様式が異なります。
１．女子チームは監督・コーチ・選手で17名以内とするが、監督・コーチが男性の場合は、その男性の数だけ追加エントリーができる。
２．主将またはコーチの選手は、「主将・コーチ」欄に、主将の場合は「主将」、コーチの場合は「ｺｰﾁ」と記載すること。
３．申し込み後は、原則として監督・選手の変更は認めない。
　　但し、やむを得ず変更する場合は「総則８参加申込み等（１）イ申込み後の監督・選手の変更方法」に従い手続きを行うこと。
　　背番号のみの変更は認めない。
４．日本スポーツ協会公認コーチ資格者又は日ソ協準指導員の有資格者は、資格欄に「○」印を付すこと。
５．監督もプレーする場合（選手兼監督）は、監督欄にのみ情報を記載し、選手欄に重複して記載しないこと。また、「監督（C9セル）」を「監督兼選手」に変更すること。</t>
    <phoneticPr fontId="7"/>
  </si>
  <si>
    <t>※監督兼選手の場合は、「監督（A7セル）」を「監督兼選手」に変更すること。
※氏名欄は別々に入力すること。また「ふりがな」は姓と名の間に全角スペースを挿入すること。（例：くまもと　たろう）
※リレーについては競技規則を確認の上、リレーエントリー選手の欄に○を入力すること。
※申し込み後は、原則として監督・選手の変更は認めない。
　但し、やむを得ず変更する場合は「総則８参加申込み等（１）イ申込み後の監督・選手の変更方法」に従い手続きを行うこと。</t>
    <phoneticPr fontId="7" type="Hiragana"/>
  </si>
  <si>
    <r>
      <t xml:space="preserve">・申込後の選手の変更及び背番号の変更は「第８０回熊本県民体育祭総則」による。
・位置欄は投・捕・内・外と記入する事。
</t>
    </r>
    <r>
      <rPr>
        <sz val="8"/>
        <color rgb="FFFF0000"/>
        <rFont val="ＭＳ ゴシック"/>
        <family val="3"/>
        <charset val="128"/>
      </rPr>
      <t>・背番号は監督30、主将10番。選手は0番から99番とし、背番号の若い順から記載すること。</t>
    </r>
    <r>
      <rPr>
        <sz val="8"/>
        <color theme="1"/>
        <rFont val="ＭＳ ゴシック"/>
        <family val="3"/>
        <charset val="128"/>
      </rPr>
      <t xml:space="preserve">
・監督も選手としてプレーできるが、オーダー表に記載がない場合は出場を認めない。
・監督もプレーする場合（選手兼監督）は、監督欄にのみ情報を記載し、選手欄に重複して記載しないこと。また「監督（C9セル）」を「監督兼選手」に変更すること。</t>
    </r>
    <phoneticPr fontId="7"/>
  </si>
  <si>
    <t>・監督もプレーする場合（選手兼監督）は、プレーヤー数15名の中に含むものとし、「監督（C9セル）」を「監督兼選手」に変更後、「監督兼選手」にのみエントリー情報（背番号と身長のセルの「※」は削除）記載すること（選手欄に重複記載しない）。
・監督がプレーしない場合（監督専任）は、No16まで記入可とし、監督欄の背番号、身長は記載しないこと。
・競技者番号は１番～１５番まで。ただし、やむを得ない場合は１から99の番号を用いてもよい。
・主将の選手の主将欄に「○」印を記入すること。
・申し込み後は、原則としてコーチ・選手の変更は認めない。
　但し、やむを得ず変更する場合は「総則８参加申込み等（１）イ申込み後の監督・選手の変更方法」に従い手続きを行うこと。</t>
  </si>
  <si>
    <t>・コーチもプレーする場合（選手兼コーチ）は、プレーヤー数12名の中に含むものとし、「ｺｰﾁ（C9セル）」を「ｺｰﾁ兼選手」に変更後、「ｺｰﾁ兼選手」にのみエントリー情報（背番号と身長のセルの「※」は削除）記載すること（選手欄に重複記載しない）。
・コーチがプレーしない場合（コーチ専任）は、No13まで記入可とし、コーチ欄の背番号、身長は記載しないこと。
　※本大会においては、本紙を申し込みの様式とするが、ＪＢＡの競技規則により、コーチ（監督）、アシスタントコーチ、マネージャー、体協役員、選手をチームベンチに入ることができるメンバーとする（コーチ及び選手以外は氏名の記入不要）。
　また、本申し込み用紙に記入しないチームベンチに入ることができるメンバーの参加資格についても、熊本県民体育祭開催基準要項に準ずる。
※選手の番号は、ユニフォームのサイズ等を必ず確認し決定すること。
・ユニフォームの番号は申込書の登録番号で競技に出場すること。
・申し込み後は、原則としてコーチ・選手の変更は認めない。
　但し、やむを得ず変更する場合は「総則８参加申込み等（１）イ申込み後の監督・選手の変更方法」に従い手続きを行うこと。</t>
  </si>
  <si>
    <t>・監督もプレーする場合（選手兼監督）は、プレーヤー数12名の中に含むものとし、「監督（C9セル）」を「監督兼選手」に変更後、「監督兼選手」にのみエントリー情報（背番号のセルの「※」は削除）記載すること（選手欄に重複記載しない）。
・監督がプレーしない場合（監督専任）は、No13まで記入可とし、監督欄の背番号は記載しないこと。
・選手の背番号は若番から記入すること。
・申し込み後は、原則として監督・選手の変更は認めない。
　但し、やむを得ず変更する場合は「総則８参加申込み等（１）イ申込み後の監督・選手の変更方法」に従い手続きを行うこと。</t>
  </si>
  <si>
    <t>シャツ</t>
  </si>
  <si>
    <t>ショーツ</t>
  </si>
  <si>
    <t>ソックス</t>
  </si>
  <si>
    <t>・監督もプレーする場合（選手兼監督）は、プレーヤー数12名の中に含むものとし、「監督（C9セル）」を「監督兼選手」に変更後、「監督兼選手」にのみエントリー情報（背番号のセルの「※」は削除）記載すること（選手欄に重複記載しない）。
・監督がプレーしない場合（監督専任）は、No13まで記入可とし、監督欄の背番号は記載しないこと。
・協会登録番号は未登録者の場合｢なし｣と記入する。
・主将の選手の主将欄に「○」印を記入すること。
・ユニフォームの色は、レフェリージャージー黒と明らかに判別できるものとする
・申し込み後は、原則として監督・選手の変更は認めない。
　但し、やむを得ず変更する場合は「総則８参加申込み等（１）イ申込み後の監督・選手の変更方法」に従い手続きを行うこと。</t>
  </si>
  <si>
    <r>
      <t>・個人戦</t>
    </r>
    <r>
      <rPr>
        <sz val="8"/>
        <color rgb="FFFF0000"/>
        <rFont val="ＭＳ ゴシック"/>
        <family val="3"/>
        <charset val="128"/>
      </rPr>
      <t>の参加可否について</t>
    </r>
    <r>
      <rPr>
        <sz val="8"/>
        <color theme="1"/>
        <rFont val="ＭＳ ゴシック"/>
        <family val="3"/>
        <charset val="128"/>
      </rPr>
      <t>は、「個人参加」欄に、軽量級（75kg未満=74kgまで）出場は「軽量級」、中量級（75㎏以上90㎏未満=75kgから89kgまで）出場は「中量級」、無差別（体重制限なし）出場に出場する場合は「無差別」、出場しない場合は「不出場」を選択する。
・申し込み後は、原則として監督・選手の変更は認めない。
　但し、やむを得ず変更する場合は「総則８参加申込み等（１）採点競技 イ申込み後の監督・選手の変更方法」に従い手続きを行うこと。</t>
    </r>
    <rPh sb="5" eb="9">
      <t>サンカカヒ</t>
    </rPh>
    <rPh sb="42" eb="44">
      <t>シュツジョウ</t>
    </rPh>
    <rPh sb="79" eb="81">
      <t>シュツジョウ</t>
    </rPh>
    <rPh sb="99" eb="101">
      <t>シュツジョウ</t>
    </rPh>
    <phoneticPr fontId="7"/>
  </si>
  <si>
    <t>※４ポイントを戦う編成を最少人員とし、監督も含め最大１６名とする。
※登録種別は、「一般男子、一般女子、壮年男子」のいずれかを記入すること。
・監督もプレーする場合（選手兼監督）は、監督欄にのみ情報を記載し、選手欄に重複しないこと。また、「監督（C9セル）」を「監督兼選手」に変更すること。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</si>
</sst>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9999]##&quot;:&quot;##&quot;.&quot;##;##&quot;.&quot;##"/>
    <numFmt numFmtId="177" formatCode="yyyy/m/d;@"/>
    <numFmt numFmtId="178" formatCode="000.00"/>
    <numFmt numFmtId="179" formatCode="000000000"/>
    <numFmt numFmtId="180" formatCode="00"/>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sz val="10"/>
      <color theme="1"/>
      <name val="ＭＳ ゴシック"/>
      <family val="3"/>
      <charset val="128"/>
    </font>
    <font>
      <sz val="14"/>
      <name val="ＭＳ Ｐゴシック"/>
      <family val="3"/>
      <charset val="128"/>
    </font>
    <font>
      <sz val="8"/>
      <color theme="1"/>
      <name val="ＭＳ ゴシック"/>
      <family val="3"/>
      <charset val="128"/>
    </font>
    <font>
      <sz val="9"/>
      <name val="ＭＳ Ｐゴシック"/>
      <family val="3"/>
      <charset val="128"/>
    </font>
    <font>
      <sz val="11"/>
      <color theme="1"/>
      <name val="游ゴシック"/>
      <family val="3"/>
      <charset val="128"/>
      <scheme val="minor"/>
    </font>
    <font>
      <sz val="7"/>
      <color theme="1"/>
      <name val="ＭＳ ゴシック"/>
      <family val="3"/>
      <charset val="128"/>
    </font>
    <font>
      <sz val="9"/>
      <color theme="1"/>
      <name val="ＭＳ ゴシック"/>
      <family val="3"/>
      <charset val="128"/>
    </font>
    <font>
      <b/>
      <sz val="11"/>
      <name val="ＭＳ Ｐゴシック"/>
      <family val="3"/>
      <charset val="128"/>
    </font>
    <font>
      <b/>
      <sz val="9"/>
      <color indexed="81"/>
      <name val="ＭＳ Ｐゴシック"/>
      <family val="3"/>
      <charset val="128"/>
    </font>
    <font>
      <sz val="1"/>
      <name val="ＭＳ Ｐゴシック"/>
      <family val="3"/>
      <charset val="128"/>
    </font>
    <font>
      <sz val="11"/>
      <color theme="1"/>
      <name val="ＭＳ Ｐゴシック"/>
      <family val="3"/>
      <charset val="128"/>
    </font>
    <font>
      <sz val="11"/>
      <color indexed="8"/>
      <name val="ＭＳ ゴシック"/>
      <family val="3"/>
      <charset val="128"/>
    </font>
    <font>
      <sz val="11"/>
      <color theme="1"/>
      <name val="ＭＳ ゴシック"/>
      <family val="3"/>
      <charset val="128"/>
    </font>
    <font>
      <sz val="12"/>
      <name val="ＭＳ Ｐゴシック"/>
      <family val="3"/>
      <charset val="128"/>
    </font>
    <font>
      <sz val="10"/>
      <color rgb="FFFF0000"/>
      <name val="ＭＳ ゴシック"/>
      <family val="3"/>
      <charset val="128"/>
    </font>
    <font>
      <sz val="11"/>
      <color theme="1"/>
      <name val="游ゴシック"/>
      <family val="3"/>
      <charset val="128"/>
      <scheme val="minor"/>
    </font>
    <font>
      <u/>
      <sz val="8"/>
      <color theme="1"/>
      <name val="ＭＳ ゴシック"/>
      <family val="3"/>
      <charset val="128"/>
    </font>
    <font>
      <sz val="20"/>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sz val="6"/>
      <name val="游ゴシック"/>
      <family val="2"/>
      <charset val="128"/>
      <scheme val="minor"/>
    </font>
    <font>
      <sz val="6"/>
      <color theme="1"/>
      <name val="ＭＳ ゴシック"/>
      <family val="3"/>
      <charset val="128"/>
    </font>
    <font>
      <sz val="11"/>
      <color theme="1"/>
      <name val="游ゴシック"/>
      <family val="2"/>
      <scheme val="minor"/>
    </font>
    <font>
      <sz val="10"/>
      <color theme="0"/>
      <name val="ＭＳ ゴシック"/>
      <family val="3"/>
      <charset val="128"/>
    </font>
    <font>
      <sz val="10"/>
      <color theme="0"/>
      <name val="ＭＳ Ｐゴシック"/>
      <family val="3"/>
      <charset val="128"/>
    </font>
    <font>
      <sz val="9"/>
      <color rgb="FFFF0000"/>
      <name val="ＭＳ ゴシック"/>
      <family val="3"/>
      <charset val="128"/>
    </font>
    <font>
      <u/>
      <sz val="11"/>
      <color theme="10"/>
      <name val="游ゴシック"/>
      <family val="2"/>
      <scheme val="minor"/>
    </font>
    <font>
      <sz val="11"/>
      <color theme="0"/>
      <name val="ＭＳ Ｐゴシック"/>
      <family val="3"/>
      <charset val="128"/>
    </font>
    <font>
      <sz val="11"/>
      <color rgb="FF0070C0"/>
      <name val="ＭＳ ゴシック"/>
      <family val="3"/>
      <charset val="128"/>
    </font>
    <font>
      <sz val="11"/>
      <color rgb="FFFF0000"/>
      <name val="ＭＳ ゴシック"/>
      <family val="3"/>
      <charset val="128"/>
    </font>
    <font>
      <sz val="10"/>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6"/>
      <name val="Osaka"/>
      <family val="3"/>
      <charset val="128"/>
    </font>
    <font>
      <b/>
      <sz val="10"/>
      <name val="ＭＳ ゴシック"/>
      <family val="3"/>
      <charset val="128"/>
    </font>
    <font>
      <sz val="11"/>
      <name val="ＭＳ ゴシック"/>
      <family val="3"/>
      <charset val="128"/>
    </font>
    <font>
      <sz val="8"/>
      <color theme="0"/>
      <name val="ＭＳ ゴシック"/>
      <family val="3"/>
      <charset val="128"/>
    </font>
    <font>
      <sz val="14"/>
      <color theme="1"/>
      <name val="ＭＳ ゴシック"/>
      <family val="3"/>
      <charset val="128"/>
    </font>
    <font>
      <sz val="10"/>
      <color indexed="8"/>
      <name val="ＭＳ ゴシック"/>
      <family val="3"/>
      <charset val="128"/>
    </font>
    <font>
      <sz val="8"/>
      <color rgb="FFFF0000"/>
      <name val="ＭＳ ゴシック"/>
      <family val="3"/>
      <charset val="128"/>
    </font>
  </fonts>
  <fills count="1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7" tint="0.79998168889431442"/>
        <bgColor indexed="64"/>
      </patternFill>
    </fill>
    <fill>
      <patternFill patternType="solid">
        <fgColor theme="7" tint="0.7999511703848384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tint="-0.499984740745262"/>
        <bgColor indexed="64"/>
      </patternFill>
    </fill>
  </fills>
  <borders count="311">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bottom/>
      <diagonal/>
    </border>
    <border>
      <left style="medium">
        <color indexed="64"/>
      </left>
      <right style="hair">
        <color indexed="64"/>
      </right>
      <top/>
      <bottom/>
      <diagonal/>
    </border>
    <border diagonalUp="1">
      <left style="medium">
        <color indexed="64"/>
      </left>
      <right style="medium">
        <color indexed="64"/>
      </right>
      <top/>
      <bottom/>
      <diagonal style="thin">
        <color indexed="64"/>
      </diagonal>
    </border>
    <border>
      <left/>
      <right style="medium">
        <color indexed="64"/>
      </right>
      <top/>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hair">
        <color indexed="64"/>
      </left>
      <right style="hair">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top style="thin">
        <color auto="1"/>
      </top>
      <bottom style="medium">
        <color auto="1"/>
      </bottom>
      <diagonal/>
    </border>
    <border>
      <left/>
      <right/>
      <top style="thin">
        <color auto="1"/>
      </top>
      <bottom style="medium">
        <color auto="1"/>
      </bottom>
      <diagonal/>
    </border>
    <border>
      <left style="thin">
        <color indexed="64"/>
      </left>
      <right style="thin">
        <color indexed="64"/>
      </right>
      <top style="medium">
        <color indexed="64"/>
      </top>
      <bottom style="double">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hair">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hair">
        <color indexed="64"/>
      </diagonal>
    </border>
    <border>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Down="1">
      <left style="thin">
        <color auto="1"/>
      </left>
      <right style="medium">
        <color indexed="64"/>
      </right>
      <top style="thin">
        <color auto="1"/>
      </top>
      <bottom style="medium">
        <color indexed="64"/>
      </bottom>
      <diagonal style="hair">
        <color auto="1"/>
      </diagonal>
    </border>
    <border diagonalDown="1">
      <left style="thin">
        <color auto="1"/>
      </left>
      <right style="medium">
        <color indexed="64"/>
      </right>
      <top style="thin">
        <color auto="1"/>
      </top>
      <bottom style="thin">
        <color auto="1"/>
      </bottom>
      <diagonal style="hair">
        <color auto="1"/>
      </diagonal>
    </border>
    <border>
      <left style="thin">
        <color indexed="64"/>
      </left>
      <right style="hair">
        <color indexed="64"/>
      </right>
      <top style="medium">
        <color auto="1"/>
      </top>
      <bottom style="double">
        <color indexed="64"/>
      </bottom>
      <diagonal/>
    </border>
    <border>
      <left style="hair">
        <color indexed="64"/>
      </left>
      <right style="hair">
        <color indexed="64"/>
      </right>
      <top style="medium">
        <color auto="1"/>
      </top>
      <bottom style="double">
        <color indexed="64"/>
      </bottom>
      <diagonal/>
    </border>
    <border>
      <left style="thin">
        <color indexed="64"/>
      </left>
      <right/>
      <top style="medium">
        <color auto="1"/>
      </top>
      <bottom style="double">
        <color indexed="64"/>
      </bottom>
      <diagonal/>
    </border>
    <border>
      <left/>
      <right/>
      <top style="medium">
        <color auto="1"/>
      </top>
      <bottom style="double">
        <color indexed="64"/>
      </bottom>
      <diagonal/>
    </border>
    <border>
      <left/>
      <right style="thin">
        <color indexed="64"/>
      </right>
      <top style="medium">
        <color auto="1"/>
      </top>
      <bottom style="double">
        <color indexed="64"/>
      </bottom>
      <diagonal/>
    </border>
    <border>
      <left style="thin">
        <color indexed="64"/>
      </left>
      <right style="medium">
        <color auto="1"/>
      </right>
      <top style="medium">
        <color auto="1"/>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auto="1"/>
      </left>
      <right style="thin">
        <color auto="1"/>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Down="1">
      <left style="thin">
        <color auto="1"/>
      </left>
      <right style="medium">
        <color indexed="64"/>
      </right>
      <top style="thin">
        <color auto="1"/>
      </top>
      <bottom/>
      <diagonal style="hair">
        <color auto="1"/>
      </diagonal>
    </border>
    <border>
      <left style="hair">
        <color indexed="64"/>
      </left>
      <right style="hair">
        <color indexed="64"/>
      </right>
      <top style="double">
        <color auto="1"/>
      </top>
      <bottom style="thin">
        <color auto="1"/>
      </bottom>
      <diagonal/>
    </border>
    <border diagonalDown="1">
      <left style="thin">
        <color auto="1"/>
      </left>
      <right style="medium">
        <color indexed="64"/>
      </right>
      <top style="double">
        <color auto="1"/>
      </top>
      <bottom style="thin">
        <color auto="1"/>
      </bottom>
      <diagonal style="hair">
        <color auto="1"/>
      </diagonal>
    </border>
    <border>
      <left style="hair">
        <color indexed="64"/>
      </left>
      <right/>
      <top style="medium">
        <color indexed="64"/>
      </top>
      <bottom style="hair">
        <color indexed="64"/>
      </bottom>
      <diagonal/>
    </border>
    <border>
      <left style="hair">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medium">
        <color auto="1"/>
      </top>
      <bottom style="double">
        <color indexed="64"/>
      </bottom>
      <diagonal/>
    </border>
    <border diagonalDown="1">
      <left style="thin">
        <color auto="1"/>
      </left>
      <right style="medium">
        <color indexed="64"/>
      </right>
      <top style="thin">
        <color indexed="64"/>
      </top>
      <bottom style="hair">
        <color indexed="64"/>
      </bottom>
      <diagonal style="hair">
        <color auto="1"/>
      </diagonal>
    </border>
    <border diagonalDown="1">
      <left style="thin">
        <color auto="1"/>
      </left>
      <right style="medium">
        <color indexed="64"/>
      </right>
      <top style="hair">
        <color indexed="64"/>
      </top>
      <bottom style="hair">
        <color indexed="64"/>
      </bottom>
      <diagonal style="hair">
        <color auto="1"/>
      </diagonal>
    </border>
    <border diagonalDown="1">
      <left style="thin">
        <color auto="1"/>
      </left>
      <right style="medium">
        <color indexed="64"/>
      </right>
      <top style="hair">
        <color indexed="64"/>
      </top>
      <bottom style="thin">
        <color auto="1"/>
      </bottom>
      <diagonal style="hair">
        <color auto="1"/>
      </diagonal>
    </border>
    <border diagonalDown="1">
      <left style="thin">
        <color auto="1"/>
      </left>
      <right style="medium">
        <color indexed="64"/>
      </right>
      <top style="hair">
        <color indexed="64"/>
      </top>
      <bottom style="medium">
        <color indexed="64"/>
      </bottom>
      <diagonal style="hair">
        <color auto="1"/>
      </diagonal>
    </border>
    <border>
      <left style="hair">
        <color auto="1"/>
      </left>
      <right/>
      <top/>
      <bottom style="medium">
        <color auto="1"/>
      </bottom>
      <diagonal/>
    </border>
    <border>
      <left style="hair">
        <color indexed="64"/>
      </left>
      <right/>
      <top style="thin">
        <color indexed="64"/>
      </top>
      <bottom style="double">
        <color indexed="64"/>
      </bottom>
      <diagonal/>
    </border>
    <border>
      <left/>
      <right style="medium">
        <color indexed="64"/>
      </right>
      <top style="double">
        <color indexed="64"/>
      </top>
      <bottom style="thin">
        <color indexed="64"/>
      </bottom>
      <diagonal/>
    </border>
    <border diagonalDown="1">
      <left/>
      <right style="medium">
        <color indexed="64"/>
      </right>
      <top style="thin">
        <color auto="1"/>
      </top>
      <bottom style="thin">
        <color auto="1"/>
      </bottom>
      <diagonal style="hair">
        <color auto="1"/>
      </diagonal>
    </border>
    <border diagonalDown="1">
      <left/>
      <right style="medium">
        <color indexed="64"/>
      </right>
      <top style="thin">
        <color auto="1"/>
      </top>
      <bottom style="double">
        <color indexed="64"/>
      </bottom>
      <diagonal style="hair">
        <color auto="1"/>
      </diagonal>
    </border>
    <border diagonalDown="1">
      <left/>
      <right style="medium">
        <color indexed="64"/>
      </right>
      <top/>
      <bottom style="medium">
        <color indexed="64"/>
      </bottom>
      <diagonal style="hair">
        <color auto="1"/>
      </diagonal>
    </border>
    <border diagonalDown="1">
      <left style="thin">
        <color indexed="64"/>
      </left>
      <right style="thin">
        <color indexed="64"/>
      </right>
      <top style="thin">
        <color auto="1"/>
      </top>
      <bottom style="thin">
        <color auto="1"/>
      </bottom>
      <diagonal style="hair">
        <color auto="1"/>
      </diagonal>
    </border>
    <border diagonalDown="1">
      <left style="thin">
        <color indexed="64"/>
      </left>
      <right style="thin">
        <color indexed="64"/>
      </right>
      <top style="thin">
        <color auto="1"/>
      </top>
      <bottom style="double">
        <color indexed="64"/>
      </bottom>
      <diagonal style="hair">
        <color auto="1"/>
      </diagonal>
    </border>
    <border diagonalDown="1">
      <left style="thin">
        <color indexed="64"/>
      </left>
      <right style="thin">
        <color indexed="64"/>
      </right>
      <top/>
      <bottom style="medium">
        <color indexed="64"/>
      </bottom>
      <diagonal style="hair">
        <color auto="1"/>
      </diagonal>
    </border>
    <border>
      <left style="medium">
        <color indexed="64"/>
      </left>
      <right style="thin">
        <color auto="1"/>
      </right>
      <top style="hair">
        <color indexed="64"/>
      </top>
      <bottom style="medium">
        <color auto="1"/>
      </bottom>
      <diagonal/>
    </border>
    <border diagonalDown="1">
      <left/>
      <right style="medium">
        <color indexed="64"/>
      </right>
      <top style="thin">
        <color indexed="64"/>
      </top>
      <bottom style="medium">
        <color indexed="64"/>
      </bottom>
      <diagonal style="hair">
        <color auto="1"/>
      </diagonal>
    </border>
    <border diagonalDown="1">
      <left style="thin">
        <color auto="1"/>
      </left>
      <right style="thin">
        <color auto="1"/>
      </right>
      <top style="thin">
        <color auto="1"/>
      </top>
      <bottom style="medium">
        <color indexed="64"/>
      </bottom>
      <diagonal style="hair">
        <color auto="1"/>
      </diagonal>
    </border>
    <border diagonalDown="1">
      <left style="thin">
        <color auto="1"/>
      </left>
      <right/>
      <top style="thin">
        <color auto="1"/>
      </top>
      <bottom style="thin">
        <color auto="1"/>
      </bottom>
      <diagonal style="hair">
        <color auto="1"/>
      </diagonal>
    </border>
    <border diagonalDown="1">
      <left style="thin">
        <color auto="1"/>
      </left>
      <right/>
      <top style="thin">
        <color auto="1"/>
      </top>
      <bottom style="medium">
        <color indexed="64"/>
      </bottom>
      <diagonal style="hair">
        <color auto="1"/>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hair">
        <color indexed="64"/>
      </top>
      <bottom style="medium">
        <color auto="1"/>
      </bottom>
      <diagonal/>
    </border>
    <border>
      <left style="hair">
        <color indexed="64"/>
      </left>
      <right style="hair">
        <color indexed="64"/>
      </right>
      <top/>
      <bottom/>
      <diagonal/>
    </border>
    <border>
      <left style="hair">
        <color indexed="64"/>
      </left>
      <right style="thin">
        <color indexed="64"/>
      </right>
      <top style="medium">
        <color auto="1"/>
      </top>
      <bottom style="double">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thin">
        <color indexed="64"/>
      </right>
      <top style="medium">
        <color indexed="64"/>
      </top>
      <bottom style="thin">
        <color indexed="64"/>
      </bottom>
      <diagonal style="hair">
        <color indexed="64"/>
      </diagonal>
    </border>
    <border>
      <left style="hair">
        <color indexed="64"/>
      </left>
      <right/>
      <top style="medium">
        <color indexed="64"/>
      </top>
      <bottom style="medium">
        <color indexed="64"/>
      </bottom>
      <diagonal/>
    </border>
    <border diagonalDown="1">
      <left style="thin">
        <color auto="1"/>
      </left>
      <right style="medium">
        <color indexed="64"/>
      </right>
      <top/>
      <bottom style="medium">
        <color indexed="64"/>
      </bottom>
      <diagonal style="hair">
        <color auto="1"/>
      </diagonal>
    </border>
    <border diagonalDown="1">
      <left style="thin">
        <color auto="1"/>
      </left>
      <right style="medium">
        <color indexed="64"/>
      </right>
      <top style="thin">
        <color indexed="64"/>
      </top>
      <bottom style="double">
        <color indexed="64"/>
      </bottom>
      <diagonal style="hair">
        <color auto="1"/>
      </diagonal>
    </border>
    <border>
      <left style="hair">
        <color indexed="64"/>
      </left>
      <right style="hair">
        <color indexed="64"/>
      </right>
      <top/>
      <bottom style="thin">
        <color auto="1"/>
      </bottom>
      <diagonal/>
    </border>
    <border>
      <left/>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diagonalDown="1">
      <left/>
      <right style="thin">
        <color indexed="64"/>
      </right>
      <top style="thin">
        <color auto="1"/>
      </top>
      <bottom style="medium">
        <color indexed="64"/>
      </bottom>
      <diagonal style="hair">
        <color auto="1"/>
      </diagonal>
    </border>
    <border>
      <left/>
      <right style="medium">
        <color indexed="64"/>
      </right>
      <top style="double">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medium">
        <color auto="1"/>
      </bottom>
      <diagonal/>
    </border>
  </borders>
  <cellStyleXfs count="34">
    <xf numFmtId="0" fontId="0" fillId="0" borderId="0"/>
    <xf numFmtId="0" fontId="6" fillId="0" borderId="0">
      <alignment vertical="center"/>
    </xf>
    <xf numFmtId="0" fontId="15" fillId="0" borderId="0"/>
    <xf numFmtId="0" fontId="6" fillId="2" borderId="113" applyNumberFormat="0" applyFont="0" applyAlignment="0" applyProtection="0">
      <alignment vertical="center"/>
    </xf>
    <xf numFmtId="0" fontId="5" fillId="0" borderId="0">
      <alignment vertical="center"/>
    </xf>
    <xf numFmtId="0" fontId="26" fillId="0" borderId="0"/>
    <xf numFmtId="0" fontId="4" fillId="0" borderId="0">
      <alignment vertical="center"/>
    </xf>
    <xf numFmtId="0" fontId="3" fillId="0" borderId="0">
      <alignment vertical="center"/>
    </xf>
    <xf numFmtId="0" fontId="15" fillId="0" borderId="0"/>
    <xf numFmtId="0" fontId="2" fillId="0" borderId="0">
      <alignment vertical="center"/>
    </xf>
    <xf numFmtId="0" fontId="34" fillId="0" borderId="0"/>
    <xf numFmtId="0" fontId="6" fillId="2" borderId="176" applyNumberFormat="0" applyFont="0" applyAlignment="0" applyProtection="0">
      <alignment vertical="center"/>
    </xf>
    <xf numFmtId="0" fontId="1" fillId="0" borderId="0">
      <alignment vertical="center"/>
    </xf>
    <xf numFmtId="0" fontId="38" fillId="0" borderId="0" applyNumberFormat="0" applyFill="0" applyBorder="0" applyAlignment="0" applyProtection="0"/>
    <xf numFmtId="0" fontId="6" fillId="2" borderId="277" applyNumberFormat="0" applyFont="0" applyAlignment="0" applyProtection="0">
      <alignment vertical="center"/>
    </xf>
    <xf numFmtId="0" fontId="6" fillId="2" borderId="27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2" borderId="272" applyNumberFormat="0" applyFont="0" applyAlignment="0" applyProtection="0">
      <alignment vertical="center"/>
    </xf>
    <xf numFmtId="0" fontId="6" fillId="2" borderId="271" applyNumberFormat="0" applyFont="0" applyAlignment="0" applyProtection="0">
      <alignment vertical="center"/>
    </xf>
    <xf numFmtId="0" fontId="6" fillId="2" borderId="273" applyNumberFormat="0" applyFont="0" applyAlignment="0" applyProtection="0">
      <alignment vertical="center"/>
    </xf>
    <xf numFmtId="0" fontId="6" fillId="2" borderId="280" applyNumberFormat="0" applyFont="0" applyAlignment="0" applyProtection="0">
      <alignment vertical="center"/>
    </xf>
    <xf numFmtId="0" fontId="6" fillId="2" borderId="279" applyNumberFormat="0" applyFont="0" applyAlignment="0" applyProtection="0">
      <alignment vertical="center"/>
    </xf>
    <xf numFmtId="0" fontId="6" fillId="2" borderId="283" applyNumberFormat="0" applyFont="0" applyAlignment="0" applyProtection="0">
      <alignment vertical="center"/>
    </xf>
    <xf numFmtId="0" fontId="6" fillId="2" borderId="288" applyNumberFormat="0" applyFont="0" applyAlignment="0" applyProtection="0">
      <alignment vertical="center"/>
    </xf>
    <xf numFmtId="0" fontId="6" fillId="2" borderId="287" applyNumberFormat="0" applyFont="0" applyAlignment="0" applyProtection="0">
      <alignment vertical="center"/>
    </xf>
    <xf numFmtId="0" fontId="6" fillId="2" borderId="290" applyNumberFormat="0" applyFont="0" applyAlignment="0" applyProtection="0">
      <alignment vertical="center"/>
    </xf>
    <xf numFmtId="0" fontId="6" fillId="2" borderId="292" applyNumberFormat="0" applyFont="0" applyAlignment="0" applyProtection="0">
      <alignment vertical="center"/>
    </xf>
    <xf numFmtId="0" fontId="6" fillId="2" borderId="294" applyNumberFormat="0" applyFont="0" applyAlignment="0" applyProtection="0">
      <alignment vertical="center"/>
    </xf>
    <xf numFmtId="0" fontId="6" fillId="2" borderId="295" applyNumberFormat="0" applyFont="0" applyAlignment="0" applyProtection="0">
      <alignment vertical="center"/>
    </xf>
    <xf numFmtId="0" fontId="6" fillId="2" borderId="299" applyNumberFormat="0" applyFont="0" applyAlignment="0" applyProtection="0">
      <alignment vertical="center"/>
    </xf>
    <xf numFmtId="0" fontId="6" fillId="2" borderId="309" applyNumberFormat="0" applyFont="0" applyAlignment="0" applyProtection="0">
      <alignment vertical="center"/>
    </xf>
  </cellStyleXfs>
  <cellXfs count="967">
    <xf numFmtId="0" fontId="0" fillId="0" borderId="0" xfId="0"/>
    <xf numFmtId="0" fontId="14" fillId="0" borderId="0" xfId="1" applyFont="1" applyProtection="1">
      <alignment vertical="center"/>
      <protection locked="0"/>
    </xf>
    <xf numFmtId="0" fontId="6" fillId="0" borderId="0" xfId="1">
      <alignment vertical="center"/>
    </xf>
    <xf numFmtId="0" fontId="6" fillId="0" borderId="0" xfId="1" applyAlignment="1">
      <alignment horizontal="center" vertical="center"/>
    </xf>
    <xf numFmtId="0" fontId="18" fillId="0" borderId="0" xfId="1" applyFont="1" applyAlignment="1">
      <alignment horizontal="center" vertical="center"/>
    </xf>
    <xf numFmtId="0" fontId="20" fillId="0" borderId="0" xfId="1" applyFont="1">
      <alignment vertical="center"/>
    </xf>
    <xf numFmtId="0" fontId="11" fillId="0" borderId="0" xfId="0" applyFont="1"/>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0" fontId="11" fillId="0" borderId="133" xfId="0" applyFont="1" applyBorder="1" applyAlignment="1" applyProtection="1">
      <alignment horizontal="center" vertical="center" wrapText="1"/>
      <protection locked="0"/>
    </xf>
    <xf numFmtId="0" fontId="11" fillId="0" borderId="120" xfId="0" applyFont="1" applyBorder="1" applyAlignment="1" applyProtection="1">
      <alignment horizontal="center" vertical="center" wrapText="1"/>
      <protection locked="0"/>
    </xf>
    <xf numFmtId="0" fontId="11" fillId="0" borderId="111" xfId="0" applyFont="1" applyBorder="1" applyAlignment="1" applyProtection="1">
      <alignment horizontal="center" vertical="center" wrapText="1"/>
      <protection locked="0"/>
    </xf>
    <xf numFmtId="0" fontId="11" fillId="0" borderId="118" xfId="0" applyFont="1" applyBorder="1" applyAlignment="1" applyProtection="1">
      <alignment horizontal="center" vertical="center" wrapText="1"/>
      <protection locked="0"/>
    </xf>
    <xf numFmtId="0" fontId="11" fillId="0" borderId="114" xfId="0" applyFont="1" applyBorder="1" applyAlignment="1" applyProtection="1">
      <alignment horizontal="center" vertical="center" wrapText="1"/>
      <protection locked="0"/>
    </xf>
    <xf numFmtId="0" fontId="11" fillId="0" borderId="124" xfId="0" applyFont="1" applyBorder="1" applyAlignment="1" applyProtection="1">
      <alignment horizontal="center" vertical="center" wrapText="1"/>
      <protection locked="0"/>
    </xf>
    <xf numFmtId="0" fontId="29" fillId="0" borderId="0" xfId="2" applyFont="1" applyAlignment="1" applyProtection="1">
      <alignment vertical="center"/>
      <protection locked="0"/>
    </xf>
    <xf numFmtId="0" fontId="11" fillId="0" borderId="162" xfId="0" applyFont="1" applyBorder="1" applyAlignment="1" applyProtection="1">
      <alignment horizontal="center" vertical="center" wrapText="1"/>
      <protection locked="0"/>
    </xf>
    <xf numFmtId="0" fontId="11" fillId="0" borderId="163" xfId="0" applyFont="1" applyBorder="1" applyAlignment="1" applyProtection="1">
      <alignment horizontal="center" vertical="center" wrapText="1"/>
      <protection locked="0"/>
    </xf>
    <xf numFmtId="0" fontId="11" fillId="0" borderId="166" xfId="0" applyFont="1" applyBorder="1" applyAlignment="1" applyProtection="1">
      <alignment horizontal="center" vertical="center" wrapText="1"/>
      <protection locked="0"/>
    </xf>
    <xf numFmtId="0" fontId="11" fillId="0" borderId="167" xfId="0" applyFont="1" applyBorder="1" applyAlignment="1" applyProtection="1">
      <alignment horizontal="center" vertical="center" wrapText="1"/>
      <protection locked="0"/>
    </xf>
    <xf numFmtId="0" fontId="11" fillId="0" borderId="154"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172"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44"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32" xfId="0" applyFont="1" applyBorder="1" applyAlignment="1" applyProtection="1">
      <alignment horizontal="center" vertical="center" wrapText="1"/>
      <protection locked="0"/>
    </xf>
    <xf numFmtId="0" fontId="11" fillId="0" borderId="153" xfId="0" applyFont="1" applyBorder="1" applyAlignment="1" applyProtection="1">
      <alignment horizontal="center" vertical="center"/>
      <protection locked="0"/>
    </xf>
    <xf numFmtId="0" fontId="11" fillId="0" borderId="153"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166" xfId="9" applyFont="1" applyBorder="1" applyAlignment="1" applyProtection="1">
      <alignment horizontal="center" vertical="center" wrapText="1"/>
      <protection locked="0"/>
    </xf>
    <xf numFmtId="0" fontId="11" fillId="0" borderId="124" xfId="10" applyFont="1" applyBorder="1" applyAlignment="1" applyProtection="1">
      <alignment horizontal="center" vertical="center" wrapText="1"/>
      <protection locked="0"/>
    </xf>
    <xf numFmtId="0" fontId="11" fillId="0" borderId="118" xfId="10" applyFont="1" applyBorder="1" applyAlignment="1" applyProtection="1">
      <alignment horizontal="center" vertical="center" wrapText="1"/>
      <protection locked="0"/>
    </xf>
    <xf numFmtId="0" fontId="11" fillId="0" borderId="111" xfId="10" applyFont="1" applyBorder="1" applyAlignment="1" applyProtection="1">
      <alignment horizontal="center" vertical="center" wrapText="1"/>
      <protection locked="0"/>
    </xf>
    <xf numFmtId="0" fontId="11" fillId="6" borderId="161" xfId="0" applyFont="1" applyFill="1" applyBorder="1" applyAlignment="1" applyProtection="1">
      <alignment horizontal="center" vertical="center" wrapText="1"/>
      <protection locked="0"/>
    </xf>
    <xf numFmtId="0" fontId="11" fillId="6" borderId="168" xfId="0" applyFont="1" applyFill="1" applyBorder="1" applyAlignment="1" applyProtection="1">
      <alignment horizontal="center" vertical="center" wrapText="1"/>
      <protection locked="0"/>
    </xf>
    <xf numFmtId="0" fontId="11" fillId="6" borderId="162" xfId="0" applyFont="1" applyFill="1" applyBorder="1" applyAlignment="1" applyProtection="1">
      <alignment horizontal="center" vertical="center" wrapText="1"/>
      <protection locked="0"/>
    </xf>
    <xf numFmtId="0" fontId="11" fillId="6" borderId="167" xfId="0" applyFont="1" applyFill="1" applyBorder="1" applyAlignment="1" applyProtection="1">
      <alignment horizontal="center" vertical="center" wrapText="1"/>
      <protection locked="0"/>
    </xf>
    <xf numFmtId="0" fontId="11" fillId="6" borderId="118" xfId="0" applyFont="1" applyFill="1" applyBorder="1" applyAlignment="1" applyProtection="1">
      <alignment horizontal="center" vertical="center" wrapText="1"/>
      <protection locked="0"/>
    </xf>
    <xf numFmtId="0" fontId="11" fillId="6" borderId="116" xfId="0" applyFont="1" applyFill="1" applyBorder="1" applyAlignment="1" applyProtection="1">
      <alignment horizontal="center" vertical="center" wrapText="1"/>
      <protection locked="0"/>
    </xf>
    <xf numFmtId="0" fontId="11" fillId="6" borderId="114"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1" fillId="6" borderId="133"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6" borderId="30" xfId="0" applyFont="1" applyFill="1" applyBorder="1" applyAlignment="1" applyProtection="1">
      <alignment horizontal="center" vertical="center" wrapText="1"/>
      <protection locked="0"/>
    </xf>
    <xf numFmtId="0" fontId="11" fillId="6" borderId="19" xfId="0" applyFont="1" applyFill="1" applyBorder="1" applyAlignment="1" applyProtection="1">
      <alignment horizontal="center" vertical="center" wrapText="1"/>
      <protection locked="0"/>
    </xf>
    <xf numFmtId="0" fontId="11" fillId="6" borderId="153" xfId="0" applyFont="1" applyFill="1" applyBorder="1" applyAlignment="1" applyProtection="1">
      <alignment horizontal="center" vertical="center" wrapText="1"/>
      <protection locked="0"/>
    </xf>
    <xf numFmtId="0" fontId="11" fillId="6" borderId="92" xfId="0" applyFont="1" applyFill="1" applyBorder="1" applyAlignment="1" applyProtection="1">
      <alignment horizontal="center" vertical="center" wrapText="1"/>
      <protection locked="0"/>
    </xf>
    <xf numFmtId="0" fontId="11" fillId="6" borderId="118" xfId="10" applyFont="1" applyFill="1" applyBorder="1" applyAlignment="1" applyProtection="1">
      <alignment horizontal="center" vertical="center" wrapText="1"/>
      <protection locked="0"/>
    </xf>
    <xf numFmtId="0" fontId="11" fillId="6" borderId="8" xfId="10" applyFont="1" applyFill="1" applyBorder="1" applyAlignment="1" applyProtection="1">
      <alignment horizontal="center" vertical="center" wrapText="1"/>
      <protection locked="0"/>
    </xf>
    <xf numFmtId="0" fontId="6" fillId="0" borderId="0" xfId="1" applyProtection="1">
      <alignment vertical="center"/>
      <protection locked="0"/>
    </xf>
    <xf numFmtId="0" fontId="6" fillId="6" borderId="160" xfId="1" applyFill="1" applyBorder="1" applyAlignment="1" applyProtection="1">
      <alignment horizontal="center" vertical="center"/>
      <protection locked="0"/>
    </xf>
    <xf numFmtId="0" fontId="6" fillId="6" borderId="88" xfId="1" applyFill="1" applyBorder="1" applyAlignment="1" applyProtection="1">
      <alignment horizontal="center" vertical="center"/>
      <protection locked="0"/>
    </xf>
    <xf numFmtId="0" fontId="6" fillId="6" borderId="87" xfId="1" applyFill="1" applyBorder="1" applyAlignment="1" applyProtection="1">
      <alignment horizontal="center" vertical="center" shrinkToFit="1"/>
      <protection locked="0"/>
    </xf>
    <xf numFmtId="0" fontId="6" fillId="6" borderId="86" xfId="1" applyFill="1" applyBorder="1" applyAlignment="1" applyProtection="1">
      <alignment horizontal="center" vertical="center" shrinkToFit="1"/>
      <protection locked="0"/>
    </xf>
    <xf numFmtId="0" fontId="6" fillId="6" borderId="82" xfId="1" applyFill="1" applyBorder="1" applyAlignment="1" applyProtection="1">
      <alignment horizontal="center" vertical="center"/>
      <protection locked="0"/>
    </xf>
    <xf numFmtId="0" fontId="6" fillId="6" borderId="81" xfId="1" applyFill="1" applyBorder="1" applyAlignment="1" applyProtection="1">
      <alignment horizontal="center" vertical="center"/>
      <protection locked="0"/>
    </xf>
    <xf numFmtId="0" fontId="6" fillId="6" borderId="36" xfId="1" applyFill="1" applyBorder="1" applyAlignment="1" applyProtection="1">
      <alignment horizontal="center" vertical="center"/>
      <protection locked="0"/>
    </xf>
    <xf numFmtId="0" fontId="6" fillId="6" borderId="35" xfId="1" applyFill="1" applyBorder="1" applyAlignment="1" applyProtection="1">
      <alignment horizontal="center" vertical="center" shrinkToFit="1"/>
      <protection locked="0"/>
    </xf>
    <xf numFmtId="0" fontId="6" fillId="6" borderId="34" xfId="1" applyFill="1" applyBorder="1" applyAlignment="1" applyProtection="1">
      <alignment horizontal="center" vertical="center" shrinkToFit="1"/>
      <protection locked="0"/>
    </xf>
    <xf numFmtId="0" fontId="6" fillId="6" borderId="30" xfId="1" applyFill="1" applyBorder="1" applyAlignment="1" applyProtection="1">
      <alignment horizontal="center" vertical="center"/>
      <protection locked="0"/>
    </xf>
    <xf numFmtId="0" fontId="6" fillId="6" borderId="29" xfId="1" applyFill="1" applyBorder="1" applyAlignment="1" applyProtection="1">
      <alignment horizontal="center" vertical="center"/>
      <protection locked="0"/>
    </xf>
    <xf numFmtId="0" fontId="6" fillId="6" borderId="56" xfId="1" applyFill="1" applyBorder="1" applyAlignment="1" applyProtection="1">
      <alignment horizontal="center" vertical="center"/>
      <protection locked="0"/>
    </xf>
    <xf numFmtId="0" fontId="6" fillId="6" borderId="55" xfId="1" applyFill="1" applyBorder="1" applyAlignment="1" applyProtection="1">
      <alignment horizontal="center" vertical="center" shrinkToFit="1"/>
      <protection locked="0"/>
    </xf>
    <xf numFmtId="0" fontId="6" fillId="6" borderId="54" xfId="1" applyFill="1" applyBorder="1" applyAlignment="1" applyProtection="1">
      <alignment horizontal="center" vertical="center" shrinkToFit="1"/>
      <protection locked="0"/>
    </xf>
    <xf numFmtId="0" fontId="6" fillId="6" borderId="51" xfId="1" applyFill="1" applyBorder="1" applyAlignment="1" applyProtection="1">
      <alignment horizontal="center" vertical="center"/>
      <protection locked="0"/>
    </xf>
    <xf numFmtId="0" fontId="6" fillId="6" borderId="50" xfId="1" applyFill="1" applyBorder="1" applyAlignment="1" applyProtection="1">
      <alignment horizontal="center" vertical="center"/>
      <protection locked="0"/>
    </xf>
    <xf numFmtId="0" fontId="6" fillId="6" borderId="47" xfId="1" applyFill="1" applyBorder="1" applyAlignment="1" applyProtection="1">
      <alignment horizontal="center" vertical="center"/>
      <protection locked="0"/>
    </xf>
    <xf numFmtId="0" fontId="6" fillId="6" borderId="46" xfId="1" applyFill="1" applyBorder="1" applyAlignment="1" applyProtection="1">
      <alignment horizontal="center" vertical="center" shrinkToFit="1"/>
      <protection locked="0"/>
    </xf>
    <xf numFmtId="0" fontId="6" fillId="6" borderId="45" xfId="1" applyFill="1" applyBorder="1" applyAlignment="1" applyProtection="1">
      <alignment horizontal="center" vertical="center" shrinkToFit="1"/>
      <protection locked="0"/>
    </xf>
    <xf numFmtId="0" fontId="6" fillId="6" borderId="40" xfId="1" applyFill="1" applyBorder="1" applyAlignment="1" applyProtection="1">
      <alignment horizontal="center" vertical="center"/>
      <protection locked="0"/>
    </xf>
    <xf numFmtId="176" fontId="6" fillId="6" borderId="24" xfId="1" applyNumberFormat="1" applyFill="1" applyBorder="1" applyAlignment="1" applyProtection="1">
      <alignment horizontal="center" vertical="center" shrinkToFit="1"/>
      <protection locked="0"/>
    </xf>
    <xf numFmtId="176" fontId="6" fillId="6" borderId="23" xfId="1" applyNumberFormat="1" applyFill="1" applyBorder="1" applyAlignment="1" applyProtection="1">
      <alignment horizontal="center" vertical="center" shrinkToFit="1"/>
      <protection locked="0"/>
    </xf>
    <xf numFmtId="0" fontId="6" fillId="6" borderId="18" xfId="1" applyFill="1" applyBorder="1" applyAlignment="1" applyProtection="1">
      <alignment horizontal="center" vertical="center"/>
      <protection locked="0"/>
    </xf>
    <xf numFmtId="176" fontId="6" fillId="6" borderId="35" xfId="1" applyNumberFormat="1" applyFill="1" applyBorder="1" applyAlignment="1" applyProtection="1">
      <alignment horizontal="center" vertical="center" shrinkToFit="1"/>
      <protection locked="0"/>
    </xf>
    <xf numFmtId="176" fontId="6" fillId="6" borderId="34" xfId="1" applyNumberFormat="1" applyFill="1" applyBorder="1" applyAlignment="1" applyProtection="1">
      <alignment horizontal="center" vertical="center" shrinkToFit="1"/>
      <protection locked="0"/>
    </xf>
    <xf numFmtId="0" fontId="6" fillId="6" borderId="24" xfId="1" applyFill="1" applyBorder="1" applyAlignment="1" applyProtection="1">
      <alignment horizontal="center" vertical="center" shrinkToFit="1"/>
      <protection locked="0"/>
    </xf>
    <xf numFmtId="0" fontId="6" fillId="6" borderId="23" xfId="1" applyFill="1" applyBorder="1" applyAlignment="1" applyProtection="1">
      <alignment horizontal="center" vertical="center" shrinkToFit="1"/>
      <protection locked="0"/>
    </xf>
    <xf numFmtId="0" fontId="6" fillId="6" borderId="76" xfId="1" applyFill="1" applyBorder="1" applyAlignment="1" applyProtection="1">
      <alignment horizontal="center" vertical="center" shrinkToFit="1"/>
      <protection locked="0"/>
    </xf>
    <xf numFmtId="0" fontId="6" fillId="6" borderId="75" xfId="1" applyFill="1" applyBorder="1" applyAlignment="1" applyProtection="1">
      <alignment horizontal="center" vertical="center" shrinkToFit="1"/>
      <protection locked="0"/>
    </xf>
    <xf numFmtId="0" fontId="6" fillId="6" borderId="70" xfId="1" applyFill="1" applyBorder="1" applyAlignment="1" applyProtection="1">
      <alignment horizontal="center" vertical="center"/>
      <protection locked="0"/>
    </xf>
    <xf numFmtId="0" fontId="6" fillId="6" borderId="66" xfId="1" applyFill="1" applyBorder="1" applyAlignment="1" applyProtection="1">
      <alignment horizontal="center" vertical="center"/>
      <protection locked="0"/>
    </xf>
    <xf numFmtId="0" fontId="6" fillId="6" borderId="65" xfId="1" applyFill="1" applyBorder="1" applyAlignment="1" applyProtection="1">
      <alignment horizontal="center" vertical="center" shrinkToFit="1"/>
      <protection locked="0"/>
    </xf>
    <xf numFmtId="0" fontId="6" fillId="6" borderId="64" xfId="1" applyFill="1" applyBorder="1" applyAlignment="1" applyProtection="1">
      <alignment horizontal="center" vertical="center" shrinkToFit="1"/>
      <protection locked="0"/>
    </xf>
    <xf numFmtId="0" fontId="6" fillId="6" borderId="59" xfId="1" applyFill="1" applyBorder="1" applyAlignment="1" applyProtection="1">
      <alignment horizontal="center" vertical="center"/>
      <protection locked="0"/>
    </xf>
    <xf numFmtId="0" fontId="6" fillId="6" borderId="14" xfId="1" applyFill="1" applyBorder="1" applyAlignment="1" applyProtection="1">
      <alignment horizontal="center" vertical="center"/>
      <protection locked="0"/>
    </xf>
    <xf numFmtId="0" fontId="6" fillId="6" borderId="13" xfId="1" applyFill="1" applyBorder="1" applyAlignment="1" applyProtection="1">
      <alignment horizontal="center" vertical="center" shrinkToFit="1"/>
      <protection locked="0"/>
    </xf>
    <xf numFmtId="0" fontId="6" fillId="6" borderId="12" xfId="1" applyFill="1" applyBorder="1" applyAlignment="1" applyProtection="1">
      <alignment horizontal="center" vertical="center" shrinkToFit="1"/>
      <protection locked="0"/>
    </xf>
    <xf numFmtId="0" fontId="6" fillId="6" borderId="7" xfId="1" applyFill="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0" xfId="1" applyAlignment="1" applyProtection="1">
      <alignment horizontal="center" vertical="center" shrinkToFit="1"/>
      <protection locked="0"/>
    </xf>
    <xf numFmtId="0" fontId="6" fillId="0" borderId="0" xfId="1" applyAlignment="1" applyProtection="1">
      <alignment horizontal="left" vertical="center" shrinkToFit="1"/>
      <protection locked="0"/>
    </xf>
    <xf numFmtId="0" fontId="6" fillId="0" borderId="109" xfId="1" applyBorder="1" applyAlignment="1" applyProtection="1">
      <alignment horizontal="center" vertical="center"/>
      <protection locked="0"/>
    </xf>
    <xf numFmtId="0" fontId="9" fillId="0" borderId="97" xfId="2" applyFont="1" applyBorder="1" applyAlignment="1" applyProtection="1">
      <alignment horizontal="center" vertical="center" wrapText="1"/>
      <protection locked="0"/>
    </xf>
    <xf numFmtId="0" fontId="9" fillId="0" borderId="96" xfId="2" applyFont="1" applyBorder="1" applyAlignment="1" applyProtection="1">
      <alignment horizontal="center" vertical="center" wrapText="1"/>
      <protection locked="0"/>
    </xf>
    <xf numFmtId="0" fontId="30" fillId="0" borderId="94" xfId="2" applyFont="1" applyBorder="1" applyAlignment="1" applyProtection="1">
      <alignment horizontal="center" vertical="center" shrinkToFit="1"/>
      <protection locked="0"/>
    </xf>
    <xf numFmtId="0" fontId="30" fillId="0" borderId="93" xfId="2" applyFont="1" applyBorder="1" applyAlignment="1" applyProtection="1">
      <alignment horizontal="center" vertical="center" wrapText="1"/>
      <protection locked="0"/>
    </xf>
    <xf numFmtId="0" fontId="6" fillId="0" borderId="80" xfId="1" applyBorder="1" applyAlignment="1" applyProtection="1">
      <alignment horizontal="center" vertical="center"/>
      <protection locked="0"/>
    </xf>
    <xf numFmtId="0" fontId="8" fillId="0" borderId="71" xfId="1" applyFont="1" applyBorder="1" applyAlignment="1" applyProtection="1">
      <alignment horizontal="center" vertical="center" shrinkToFit="1"/>
      <protection locked="0"/>
    </xf>
    <xf numFmtId="0" fontId="6" fillId="0" borderId="77" xfId="1" applyBorder="1" applyAlignment="1" applyProtection="1">
      <alignment horizontal="center" vertical="center"/>
      <protection locked="0"/>
    </xf>
    <xf numFmtId="0" fontId="8" fillId="0" borderId="8" xfId="1" applyFont="1" applyBorder="1" applyAlignment="1" applyProtection="1">
      <alignment horizontal="center" vertical="center" shrinkToFit="1"/>
      <protection locked="0"/>
    </xf>
    <xf numFmtId="0" fontId="6" fillId="0" borderId="0" xfId="1" applyAlignment="1">
      <alignment horizontal="center" vertical="center" shrinkToFit="1"/>
    </xf>
    <xf numFmtId="0" fontId="24" fillId="0" borderId="0" xfId="1" applyFont="1">
      <alignment vertical="center"/>
    </xf>
    <xf numFmtId="0" fontId="16" fillId="0" borderId="94" xfId="0" applyFont="1" applyBorder="1" applyAlignment="1" applyProtection="1">
      <alignment horizontal="center" vertical="center" shrinkToFit="1"/>
      <protection locked="0"/>
    </xf>
    <xf numFmtId="0" fontId="11" fillId="0" borderId="0" xfId="0" applyFont="1" applyAlignment="1" applyProtection="1">
      <alignment horizontal="left" vertical="center"/>
      <protection locked="0"/>
    </xf>
    <xf numFmtId="0" fontId="11" fillId="0" borderId="101"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7" xfId="8" applyFont="1" applyBorder="1" applyAlignment="1" applyProtection="1">
      <alignment horizontal="center" vertical="center" wrapText="1"/>
      <protection locked="0"/>
    </xf>
    <xf numFmtId="0" fontId="11" fillId="0" borderId="166" xfId="8" applyFont="1" applyBorder="1" applyAlignment="1" applyProtection="1">
      <alignment horizontal="center" vertical="center" wrapText="1"/>
      <protection locked="0"/>
    </xf>
    <xf numFmtId="0" fontId="11" fillId="6" borderId="178" xfId="0" applyFont="1" applyFill="1" applyBorder="1" applyAlignment="1" applyProtection="1">
      <alignment horizontal="center" vertical="center" wrapText="1"/>
      <protection locked="0"/>
    </xf>
    <xf numFmtId="0" fontId="11" fillId="6" borderId="179" xfId="0" applyFont="1" applyFill="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1" fillId="6" borderId="177" xfId="0" applyFont="1" applyFill="1" applyBorder="1" applyAlignment="1" applyProtection="1">
      <alignment horizontal="center" vertical="center" wrapText="1"/>
      <protection locked="0"/>
    </xf>
    <xf numFmtId="0" fontId="11" fillId="0" borderId="183" xfId="0" applyFont="1" applyBorder="1" applyAlignment="1" applyProtection="1">
      <alignment horizontal="center" vertical="center" wrapText="1"/>
      <protection locked="0"/>
    </xf>
    <xf numFmtId="0" fontId="11" fillId="0" borderId="177" xfId="0" applyFont="1" applyBorder="1" applyAlignment="1" applyProtection="1">
      <alignment horizontal="center" vertical="center" wrapText="1"/>
      <protection locked="0"/>
    </xf>
    <xf numFmtId="0" fontId="11" fillId="0" borderId="187" xfId="0" applyFont="1" applyBorder="1" applyAlignment="1" applyProtection="1">
      <alignment horizontal="center" vertical="center" wrapText="1"/>
      <protection locked="0"/>
    </xf>
    <xf numFmtId="0" fontId="11" fillId="6" borderId="187" xfId="0" applyFont="1" applyFill="1" applyBorder="1" applyAlignment="1" applyProtection="1">
      <alignment horizontal="center" vertical="center" wrapText="1"/>
      <protection locked="0"/>
    </xf>
    <xf numFmtId="0" fontId="6" fillId="6" borderId="41" xfId="1" applyFill="1" applyBorder="1" applyAlignment="1" applyProtection="1">
      <alignment horizontal="center" vertical="center"/>
      <protection locked="0"/>
    </xf>
    <xf numFmtId="0" fontId="6" fillId="6" borderId="19" xfId="1" applyFill="1" applyBorder="1" applyAlignment="1" applyProtection="1">
      <alignment horizontal="center" vertical="center"/>
      <protection locked="0"/>
    </xf>
    <xf numFmtId="0" fontId="6" fillId="6" borderId="71" xfId="1" applyFill="1" applyBorder="1" applyAlignment="1" applyProtection="1">
      <alignment horizontal="center" vertical="center"/>
      <protection locked="0"/>
    </xf>
    <xf numFmtId="0" fontId="6" fillId="6" borderId="60" xfId="1" applyFill="1" applyBorder="1" applyAlignment="1" applyProtection="1">
      <alignment horizontal="center" vertical="center"/>
      <protection locked="0"/>
    </xf>
    <xf numFmtId="0" fontId="6" fillId="6" borderId="8" xfId="1" applyFill="1" applyBorder="1" applyAlignment="1" applyProtection="1">
      <alignment horizontal="center" vertical="center"/>
      <protection locked="0"/>
    </xf>
    <xf numFmtId="0" fontId="36" fillId="0" borderId="162" xfId="1" applyFont="1" applyBorder="1" applyAlignment="1" applyProtection="1">
      <alignment horizontal="center" vertical="center" shrinkToFit="1"/>
      <protection locked="0"/>
    </xf>
    <xf numFmtId="0" fontId="8" fillId="0" borderId="162" xfId="1" applyFont="1" applyBorder="1" applyAlignment="1" applyProtection="1">
      <alignment horizontal="center" vertical="center" shrinkToFit="1"/>
      <protection locked="0"/>
    </xf>
    <xf numFmtId="0" fontId="39" fillId="0" borderId="0" xfId="1" applyFont="1" applyAlignment="1">
      <alignment horizontal="center" vertical="center" shrinkToFit="1"/>
    </xf>
    <xf numFmtId="0" fontId="6" fillId="0" borderId="177" xfId="1" quotePrefix="1" applyBorder="1" applyAlignment="1">
      <alignment horizontal="center" vertical="center" shrinkToFit="1"/>
    </xf>
    <xf numFmtId="0" fontId="8" fillId="0" borderId="0" xfId="1" applyFont="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11" fillId="0" borderId="0" xfId="0" applyFont="1" applyAlignment="1">
      <alignment horizontal="center" vertical="center" shrinkToFit="1"/>
    </xf>
    <xf numFmtId="14" fontId="37" fillId="8" borderId="177" xfId="12" applyNumberFormat="1" applyFont="1" applyFill="1" applyBorder="1" applyAlignment="1">
      <alignment horizontal="center" vertical="center" shrinkToFit="1"/>
    </xf>
    <xf numFmtId="0" fontId="17" fillId="8" borderId="177" xfId="0" applyFont="1" applyFill="1" applyBorder="1" applyAlignment="1">
      <alignment horizontal="center" vertical="center" shrinkToFit="1"/>
    </xf>
    <xf numFmtId="0" fontId="6" fillId="0" borderId="49" xfId="1" applyBorder="1" applyAlignment="1" applyProtection="1">
      <alignment horizontal="center" vertical="center"/>
      <protection locked="0"/>
    </xf>
    <xf numFmtId="0" fontId="23" fillId="0" borderId="0" xfId="0" applyFont="1" applyAlignment="1">
      <alignment shrinkToFit="1"/>
    </xf>
    <xf numFmtId="0" fontId="23" fillId="0" borderId="177" xfId="0" applyFont="1" applyBorder="1" applyAlignment="1">
      <alignment horizontal="center" vertical="center" shrinkToFit="1"/>
    </xf>
    <xf numFmtId="0" fontId="13" fillId="0" borderId="0" xfId="0" applyFont="1" applyAlignment="1">
      <alignment horizontal="center" shrinkToFit="1"/>
    </xf>
    <xf numFmtId="0" fontId="33" fillId="0" borderId="0" xfId="0" applyFont="1" applyAlignment="1">
      <alignment horizontal="center" vertical="center" shrinkToFit="1"/>
    </xf>
    <xf numFmtId="0" fontId="23" fillId="0" borderId="177" xfId="0" applyFont="1" applyBorder="1" applyAlignment="1">
      <alignment vertical="center" shrinkToFit="1"/>
    </xf>
    <xf numFmtId="0" fontId="40" fillId="0" borderId="177" xfId="13" applyFont="1" applyFill="1" applyBorder="1" applyAlignment="1">
      <alignment horizontal="left" vertical="center" shrinkToFit="1"/>
    </xf>
    <xf numFmtId="0" fontId="11" fillId="3" borderId="191" xfId="0" applyFont="1" applyFill="1" applyBorder="1" applyAlignment="1" applyProtection="1">
      <alignment horizontal="center" vertical="center" shrinkToFit="1"/>
      <protection locked="0"/>
    </xf>
    <xf numFmtId="0" fontId="11" fillId="3" borderId="187" xfId="0" applyFont="1" applyFill="1" applyBorder="1" applyAlignment="1" applyProtection="1">
      <alignment horizontal="center" vertical="center" shrinkToFit="1"/>
      <protection locked="0"/>
    </xf>
    <xf numFmtId="0" fontId="13" fillId="6" borderId="31" xfId="0" applyFont="1" applyFill="1" applyBorder="1" applyAlignment="1" applyProtection="1">
      <alignment horizontal="center" vertical="center" shrinkToFit="1"/>
      <protection locked="0"/>
    </xf>
    <xf numFmtId="0" fontId="13" fillId="6" borderId="42" xfId="0" applyFont="1" applyFill="1" applyBorder="1" applyAlignment="1" applyProtection="1">
      <alignment horizontal="center" vertical="center" shrinkToFit="1"/>
      <protection locked="0"/>
    </xf>
    <xf numFmtId="0" fontId="13" fillId="6" borderId="20" xfId="0" applyFont="1" applyFill="1" applyBorder="1" applyAlignment="1" applyProtection="1">
      <alignment horizontal="center" vertical="center" shrinkToFit="1"/>
      <protection locked="0"/>
    </xf>
    <xf numFmtId="0" fontId="13" fillId="6" borderId="131" xfId="0" applyFont="1" applyFill="1" applyBorder="1" applyAlignment="1" applyProtection="1">
      <alignment horizontal="center" vertical="center" shrinkToFit="1"/>
      <protection locked="0"/>
    </xf>
    <xf numFmtId="0" fontId="41" fillId="0" borderId="0" xfId="0" applyFont="1"/>
    <xf numFmtId="176" fontId="6" fillId="6" borderId="83" xfId="1" applyNumberFormat="1" applyFill="1" applyBorder="1" applyAlignment="1" applyProtection="1">
      <alignment horizontal="left" vertical="center" shrinkToFit="1"/>
      <protection locked="0"/>
    </xf>
    <xf numFmtId="176" fontId="6" fillId="6" borderId="31" xfId="1" applyNumberFormat="1" applyFill="1" applyBorder="1" applyAlignment="1" applyProtection="1">
      <alignment horizontal="left" vertical="center" shrinkToFit="1"/>
      <protection locked="0"/>
    </xf>
    <xf numFmtId="176" fontId="6" fillId="6" borderId="52" xfId="1" applyNumberFormat="1" applyFill="1" applyBorder="1" applyAlignment="1" applyProtection="1">
      <alignment horizontal="left" vertical="center" shrinkToFit="1"/>
      <protection locked="0"/>
    </xf>
    <xf numFmtId="176" fontId="6" fillId="6" borderId="42" xfId="1" applyNumberFormat="1" applyFill="1" applyBorder="1" applyAlignment="1" applyProtection="1">
      <alignment horizontal="left" vertical="center" shrinkToFit="1"/>
      <protection locked="0"/>
    </xf>
    <xf numFmtId="0" fontId="6" fillId="6" borderId="31" xfId="1" applyFill="1" applyBorder="1" applyAlignment="1" applyProtection="1">
      <alignment horizontal="left" vertical="center" shrinkToFit="1"/>
      <protection locked="0"/>
    </xf>
    <xf numFmtId="176" fontId="6" fillId="6" borderId="20" xfId="1" applyNumberFormat="1" applyFill="1" applyBorder="1" applyAlignment="1" applyProtection="1">
      <alignment horizontal="left" vertical="center" shrinkToFit="1"/>
      <protection locked="0"/>
    </xf>
    <xf numFmtId="176" fontId="6" fillId="6" borderId="72" xfId="1" applyNumberFormat="1" applyFill="1" applyBorder="1" applyAlignment="1" applyProtection="1">
      <alignment horizontal="left" vertical="center" shrinkToFit="1"/>
      <protection locked="0"/>
    </xf>
    <xf numFmtId="176" fontId="6" fillId="6" borderId="61" xfId="1" applyNumberFormat="1" applyFill="1" applyBorder="1" applyAlignment="1" applyProtection="1">
      <alignment horizontal="left" vertical="center" shrinkToFit="1"/>
      <protection locked="0"/>
    </xf>
    <xf numFmtId="176" fontId="6" fillId="6" borderId="9" xfId="1" applyNumberFormat="1" applyFill="1" applyBorder="1" applyAlignment="1" applyProtection="1">
      <alignment horizontal="left" vertical="center" shrinkToFit="1"/>
      <protection locked="0"/>
    </xf>
    <xf numFmtId="0" fontId="13" fillId="6" borderId="133" xfId="0" applyFont="1" applyFill="1" applyBorder="1" applyAlignment="1" applyProtection="1">
      <alignment horizontal="center" vertical="center" shrinkToFit="1"/>
      <protection locked="0"/>
    </xf>
    <xf numFmtId="0" fontId="13" fillId="6" borderId="52" xfId="0" applyFont="1" applyFill="1" applyBorder="1" applyAlignment="1" applyProtection="1">
      <alignment horizontal="center" vertical="center" shrinkToFit="1"/>
      <protection locked="0"/>
    </xf>
    <xf numFmtId="0" fontId="11" fillId="6" borderId="114" xfId="0" applyFont="1" applyFill="1" applyBorder="1" applyAlignment="1" applyProtection="1">
      <alignment horizontal="center" vertical="center" shrinkToFit="1"/>
      <protection locked="0"/>
    </xf>
    <xf numFmtId="176" fontId="14" fillId="6" borderId="85" xfId="1" applyNumberFormat="1" applyFont="1" applyFill="1" applyBorder="1" applyAlignment="1" applyProtection="1">
      <alignment horizontal="center" vertical="center" shrinkToFit="1"/>
      <protection locked="0"/>
    </xf>
    <xf numFmtId="176" fontId="14" fillId="6" borderId="41" xfId="1" applyNumberFormat="1" applyFont="1" applyFill="1" applyBorder="1" applyAlignment="1" applyProtection="1">
      <alignment horizontal="center" vertical="center" shrinkToFit="1"/>
      <protection locked="0"/>
    </xf>
    <xf numFmtId="176" fontId="14" fillId="6" borderId="82" xfId="1" applyNumberFormat="1" applyFont="1" applyFill="1" applyBorder="1" applyAlignment="1" applyProtection="1">
      <alignment horizontal="center" vertical="center" shrinkToFit="1"/>
      <protection locked="0"/>
    </xf>
    <xf numFmtId="176" fontId="14" fillId="6" borderId="114" xfId="1" applyNumberFormat="1" applyFont="1" applyFill="1" applyBorder="1" applyAlignment="1" applyProtection="1">
      <alignment horizontal="center" vertical="center" shrinkToFit="1"/>
      <protection locked="0"/>
    </xf>
    <xf numFmtId="176" fontId="14" fillId="6" borderId="74" xfId="1" applyNumberFormat="1" applyFont="1" applyFill="1" applyBorder="1" applyAlignment="1" applyProtection="1">
      <alignment horizontal="center" vertical="center" shrinkToFit="1"/>
      <protection locked="0"/>
    </xf>
    <xf numFmtId="176" fontId="14" fillId="6" borderId="63" xfId="1" applyNumberFormat="1" applyFont="1" applyFill="1" applyBorder="1" applyAlignment="1" applyProtection="1">
      <alignment horizontal="center" vertical="center" shrinkToFit="1"/>
      <protection locked="0"/>
    </xf>
    <xf numFmtId="176" fontId="14" fillId="6" borderId="11" xfId="1" applyNumberFormat="1" applyFont="1" applyFill="1" applyBorder="1" applyAlignment="1" applyProtection="1">
      <alignment horizontal="center" vertical="center" shrinkToFit="1"/>
      <protection locked="0"/>
    </xf>
    <xf numFmtId="0" fontId="43" fillId="0" borderId="0" xfId="0" applyFont="1" applyAlignment="1">
      <alignment vertical="center"/>
    </xf>
    <xf numFmtId="0" fontId="42" fillId="0" borderId="177" xfId="0" applyFont="1" applyBorder="1" applyAlignment="1">
      <alignment vertical="center"/>
    </xf>
    <xf numFmtId="180" fontId="42" fillId="0" borderId="177" xfId="0" applyNumberFormat="1" applyFont="1" applyBorder="1" applyAlignment="1">
      <alignment horizontal="center" vertical="center"/>
    </xf>
    <xf numFmtId="0" fontId="45" fillId="0" borderId="177" xfId="0" applyFont="1" applyBorder="1" applyAlignment="1">
      <alignment vertical="center"/>
    </xf>
    <xf numFmtId="0" fontId="45" fillId="0" borderId="114" xfId="0" applyFont="1" applyBorder="1" applyAlignment="1">
      <alignment vertical="center"/>
    </xf>
    <xf numFmtId="0" fontId="42" fillId="0" borderId="114" xfId="0" applyFont="1" applyBorder="1" applyAlignment="1">
      <alignment vertical="center"/>
    </xf>
    <xf numFmtId="180" fontId="42" fillId="0" borderId="118" xfId="0" applyNumberFormat="1" applyFont="1" applyBorder="1" applyAlignment="1">
      <alignment horizontal="center" vertical="center"/>
    </xf>
    <xf numFmtId="0" fontId="45" fillId="0" borderId="118" xfId="0" applyFont="1" applyBorder="1" applyAlignment="1">
      <alignment vertical="center"/>
    </xf>
    <xf numFmtId="0" fontId="42" fillId="0" borderId="118" xfId="0" applyFont="1" applyBorder="1" applyAlignment="1">
      <alignment vertical="center"/>
    </xf>
    <xf numFmtId="0" fontId="42" fillId="0" borderId="191" xfId="0" applyFont="1" applyBorder="1" applyAlignment="1">
      <alignment horizontal="center" vertical="center"/>
    </xf>
    <xf numFmtId="0" fontId="6" fillId="0" borderId="177" xfId="1" applyBorder="1" applyProtection="1">
      <alignment vertical="center"/>
      <protection locked="0"/>
    </xf>
    <xf numFmtId="0" fontId="23" fillId="0" borderId="0" xfId="0" applyFont="1" applyAlignment="1">
      <alignment vertical="center" shrinkToFit="1"/>
    </xf>
    <xf numFmtId="0" fontId="23" fillId="0" borderId="0" xfId="0" applyFont="1" applyAlignment="1">
      <alignment horizontal="center" vertical="center" shrinkToFit="1"/>
    </xf>
    <xf numFmtId="0" fontId="14" fillId="0" borderId="177" xfId="1" applyFont="1" applyBorder="1" applyAlignment="1" applyProtection="1">
      <alignment horizontal="center" vertical="center" shrinkToFit="1"/>
      <protection locked="0"/>
    </xf>
    <xf numFmtId="0" fontId="6" fillId="0" borderId="177" xfId="1" applyBorder="1" applyAlignment="1" applyProtection="1">
      <alignment horizontal="center" vertical="center" shrinkToFit="1"/>
      <protection locked="0"/>
    </xf>
    <xf numFmtId="0" fontId="6" fillId="0" borderId="177" xfId="1" applyBorder="1" applyAlignment="1" applyProtection="1">
      <alignment horizontal="right" vertical="center" shrinkToFit="1"/>
      <protection locked="0"/>
    </xf>
    <xf numFmtId="0" fontId="47" fillId="0" borderId="0" xfId="2"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11" fillId="0" borderId="94" xfId="0" applyFont="1" applyBorder="1" applyAlignment="1" applyProtection="1">
      <alignment horizontal="center" vertical="center" wrapText="1"/>
      <protection locked="0"/>
    </xf>
    <xf numFmtId="0" fontId="11" fillId="0" borderId="142" xfId="0" applyFont="1" applyBorder="1" applyAlignment="1" applyProtection="1">
      <alignment horizontal="center" vertical="center" wrapText="1"/>
      <protection locked="0"/>
    </xf>
    <xf numFmtId="0" fontId="16" fillId="0" borderId="93" xfId="0" applyFont="1" applyBorder="1" applyAlignment="1" applyProtection="1">
      <alignment horizontal="center" vertical="center" wrapText="1"/>
      <protection locked="0"/>
    </xf>
    <xf numFmtId="0" fontId="11" fillId="6" borderId="141" xfId="0" applyFont="1" applyFill="1" applyBorder="1" applyAlignment="1" applyProtection="1">
      <alignment horizontal="center" vertical="center" wrapText="1"/>
      <protection locked="0"/>
    </xf>
    <xf numFmtId="0" fontId="11" fillId="6" borderId="140" xfId="0" applyFont="1" applyFill="1" applyBorder="1" applyAlignment="1" applyProtection="1">
      <alignment horizontal="center" vertical="center" wrapText="1"/>
      <protection locked="0"/>
    </xf>
    <xf numFmtId="177" fontId="11" fillId="6" borderId="114" xfId="0" applyNumberFormat="1" applyFont="1" applyFill="1" applyBorder="1" applyAlignment="1" applyProtection="1">
      <alignment horizontal="center" vertical="center" wrapText="1"/>
      <protection locked="0"/>
    </xf>
    <xf numFmtId="0" fontId="11" fillId="6" borderId="137" xfId="0" applyFont="1" applyFill="1" applyBorder="1" applyAlignment="1" applyProtection="1">
      <alignment horizontal="center" vertical="center" wrapText="1"/>
      <protection locked="0"/>
    </xf>
    <xf numFmtId="0" fontId="11" fillId="6" borderId="139" xfId="0" applyFont="1" applyFill="1" applyBorder="1" applyAlignment="1" applyProtection="1">
      <alignment horizontal="center" vertical="center" wrapText="1"/>
      <protection locked="0"/>
    </xf>
    <xf numFmtId="177" fontId="11" fillId="6" borderId="162" xfId="0" applyNumberFormat="1" applyFont="1" applyFill="1" applyBorder="1" applyAlignment="1" applyProtection="1">
      <alignment horizontal="center" vertical="center" wrapText="1"/>
      <protection locked="0"/>
    </xf>
    <xf numFmtId="0" fontId="11" fillId="6" borderId="135" xfId="0" applyFont="1" applyFill="1" applyBorder="1" applyAlignment="1" applyProtection="1">
      <alignment horizontal="center" vertical="center" wrapText="1"/>
      <protection locked="0"/>
    </xf>
    <xf numFmtId="0" fontId="11" fillId="6" borderId="136" xfId="0" applyFont="1" applyFill="1" applyBorder="1" applyAlignment="1" applyProtection="1">
      <alignment horizontal="center" vertical="center" wrapText="1"/>
      <protection locked="0"/>
    </xf>
    <xf numFmtId="177" fontId="11" fillId="6" borderId="167" xfId="0" applyNumberFormat="1" applyFont="1" applyFill="1" applyBorder="1" applyAlignment="1" applyProtection="1">
      <alignment horizontal="center" vertical="center" wrapText="1"/>
      <protection locked="0"/>
    </xf>
    <xf numFmtId="0" fontId="11" fillId="6" borderId="184" xfId="0" applyFont="1" applyFill="1" applyBorder="1" applyAlignment="1" applyProtection="1">
      <alignment horizontal="center" vertical="center" wrapText="1"/>
      <protection locked="0"/>
    </xf>
    <xf numFmtId="0" fontId="11" fillId="6" borderId="185" xfId="0" applyFont="1" applyFill="1" applyBorder="1" applyAlignment="1" applyProtection="1">
      <alignment horizontal="center" vertical="center" wrapText="1"/>
      <protection locked="0"/>
    </xf>
    <xf numFmtId="0" fontId="11" fillId="6" borderId="188" xfId="0" applyFont="1" applyFill="1" applyBorder="1" applyAlignment="1" applyProtection="1">
      <alignment horizontal="center" vertical="center" wrapText="1"/>
      <protection locked="0"/>
    </xf>
    <xf numFmtId="0" fontId="11" fillId="0" borderId="104" xfId="0" applyFont="1" applyBorder="1" applyAlignment="1" applyProtection="1">
      <alignment horizontal="center" vertical="center" wrapText="1"/>
      <protection locked="0"/>
    </xf>
    <xf numFmtId="0" fontId="33" fillId="6" borderId="33" xfId="0" applyFont="1" applyFill="1" applyBorder="1" applyAlignment="1" applyProtection="1">
      <alignment horizontal="center" vertical="center" shrinkToFit="1"/>
      <protection locked="0"/>
    </xf>
    <xf numFmtId="0" fontId="11" fillId="6" borderId="173" xfId="0" applyFont="1" applyFill="1" applyBorder="1" applyAlignment="1" applyProtection="1">
      <alignment horizontal="center" vertical="center" wrapText="1"/>
      <protection locked="0"/>
    </xf>
    <xf numFmtId="0" fontId="11" fillId="6" borderId="174" xfId="0" applyFont="1" applyFill="1" applyBorder="1" applyAlignment="1" applyProtection="1">
      <alignment horizontal="center" vertical="center" wrapText="1"/>
      <protection locked="0"/>
    </xf>
    <xf numFmtId="0" fontId="33" fillId="6" borderId="130" xfId="0" applyFont="1" applyFill="1" applyBorder="1" applyAlignment="1" applyProtection="1">
      <alignment horizontal="center" vertical="center" shrinkToFit="1"/>
      <protection locked="0"/>
    </xf>
    <xf numFmtId="0" fontId="11" fillId="6" borderId="23" xfId="0" applyFont="1" applyFill="1" applyBorder="1" applyAlignment="1" applyProtection="1">
      <alignment horizontal="center" vertical="center" wrapText="1"/>
      <protection locked="0"/>
    </xf>
    <xf numFmtId="0" fontId="33" fillId="6" borderId="22" xfId="0" applyFont="1" applyFill="1" applyBorder="1" applyAlignment="1" applyProtection="1">
      <alignment horizontal="center" vertical="center" shrinkToFit="1"/>
      <protection locked="0"/>
    </xf>
    <xf numFmtId="0" fontId="11" fillId="6" borderId="43" xfId="0" applyFont="1" applyFill="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33" fillId="6" borderId="44" xfId="0" applyFont="1" applyFill="1" applyBorder="1" applyAlignment="1" applyProtection="1">
      <alignment horizontal="center" vertical="center" shrinkToFit="1"/>
      <protection locked="0"/>
    </xf>
    <xf numFmtId="0" fontId="11" fillId="6" borderId="32" xfId="0" applyFont="1" applyFill="1" applyBorder="1" applyAlignment="1" applyProtection="1">
      <alignment horizontal="center" vertical="center" wrapText="1"/>
      <protection locked="0"/>
    </xf>
    <xf numFmtId="0" fontId="11" fillId="6" borderId="34"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33" fillId="6" borderId="120" xfId="0" applyFont="1" applyFill="1" applyBorder="1" applyAlignment="1" applyProtection="1">
      <alignment horizontal="center" vertical="center" shrinkToFit="1"/>
      <protection locked="0"/>
    </xf>
    <xf numFmtId="0" fontId="11" fillId="6" borderId="10" xfId="0" applyFont="1" applyFill="1" applyBorder="1" applyAlignment="1" applyProtection="1">
      <alignment horizontal="center" vertical="center" wrapText="1"/>
      <protection locked="0"/>
    </xf>
    <xf numFmtId="0" fontId="11" fillId="6" borderId="158" xfId="0" applyFont="1" applyFill="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0" fontId="11" fillId="6" borderId="157" xfId="0" applyFont="1" applyFill="1" applyBorder="1" applyAlignment="1" applyProtection="1">
      <alignment horizontal="center" vertical="center" wrapText="1"/>
      <protection locked="0"/>
    </xf>
    <xf numFmtId="0" fontId="11" fillId="6" borderId="152"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20" xfId="0" applyFont="1" applyFill="1" applyBorder="1" applyAlignment="1" applyProtection="1">
      <alignment horizontal="center" vertical="center" wrapText="1"/>
      <protection locked="0"/>
    </xf>
    <xf numFmtId="179" fontId="11" fillId="6" borderId="120" xfId="0" applyNumberFormat="1" applyFont="1" applyFill="1" applyBorder="1" applyAlignment="1" applyProtection="1">
      <alignment horizontal="center" vertical="center" wrapText="1"/>
      <protection locked="0"/>
    </xf>
    <xf numFmtId="0" fontId="11" fillId="0" borderId="101" xfId="10" applyFont="1" applyBorder="1" applyAlignment="1" applyProtection="1">
      <alignment horizontal="center" vertical="center" wrapText="1"/>
      <protection locked="0"/>
    </xf>
    <xf numFmtId="0" fontId="11" fillId="6" borderId="141" xfId="10" applyFont="1" applyFill="1" applyBorder="1" applyAlignment="1" applyProtection="1">
      <alignment horizontal="center" vertical="center" wrapText="1"/>
      <protection locked="0"/>
    </xf>
    <xf numFmtId="0" fontId="11" fillId="6" borderId="140" xfId="10" applyFont="1" applyFill="1" applyBorder="1" applyAlignment="1" applyProtection="1">
      <alignment horizontal="center" vertical="center" wrapText="1"/>
      <protection locked="0"/>
    </xf>
    <xf numFmtId="0" fontId="11" fillId="0" borderId="94" xfId="10" applyFont="1" applyBorder="1" applyAlignment="1" applyProtection="1">
      <alignment horizontal="center" vertical="center" wrapText="1"/>
      <protection locked="0"/>
    </xf>
    <xf numFmtId="0" fontId="11" fillId="0" borderId="142" xfId="10" applyFont="1" applyBorder="1" applyAlignment="1" applyProtection="1">
      <alignment horizontal="center" vertical="center" wrapText="1"/>
      <protection locked="0"/>
    </xf>
    <xf numFmtId="0" fontId="11" fillId="6" borderId="146" xfId="0" applyFont="1" applyFill="1" applyBorder="1" applyAlignment="1" applyProtection="1">
      <alignment horizontal="center" vertical="center" wrapText="1"/>
      <protection locked="0"/>
    </xf>
    <xf numFmtId="0" fontId="11" fillId="0" borderId="211" xfId="0" applyFont="1" applyBorder="1" applyAlignment="1" applyProtection="1">
      <alignment horizontal="center" vertical="center" wrapText="1"/>
      <protection locked="0"/>
    </xf>
    <xf numFmtId="0" fontId="11" fillId="0" borderId="210" xfId="0" applyFont="1" applyBorder="1" applyAlignment="1" applyProtection="1">
      <alignment horizontal="center" vertical="center" wrapText="1"/>
      <protection locked="0"/>
    </xf>
    <xf numFmtId="0" fontId="44" fillId="12" borderId="114" xfId="0" applyFont="1" applyFill="1" applyBorder="1" applyAlignment="1">
      <alignment horizontal="center" vertical="center" shrinkToFit="1"/>
    </xf>
    <xf numFmtId="0" fontId="44" fillId="13" borderId="114" xfId="0" applyFont="1" applyFill="1" applyBorder="1" applyAlignment="1">
      <alignment horizontal="center" vertical="center" shrinkToFit="1"/>
    </xf>
    <xf numFmtId="0" fontId="44" fillId="13" borderId="133" xfId="0" applyFont="1" applyFill="1" applyBorder="1" applyAlignment="1">
      <alignment horizontal="center" vertical="center" shrinkToFit="1"/>
    </xf>
    <xf numFmtId="0" fontId="44" fillId="12" borderId="177" xfId="0" applyFont="1" applyFill="1" applyBorder="1" applyAlignment="1">
      <alignment horizontal="center" vertical="center" shrinkToFit="1"/>
    </xf>
    <xf numFmtId="0" fontId="44" fillId="13" borderId="177" xfId="0" applyFont="1" applyFill="1" applyBorder="1" applyAlignment="1">
      <alignment horizontal="center" vertical="center" shrinkToFit="1"/>
    </xf>
    <xf numFmtId="0" fontId="44" fillId="12" borderId="186" xfId="0" applyFont="1" applyFill="1" applyBorder="1" applyAlignment="1">
      <alignment horizontal="center" vertical="center" shrinkToFit="1"/>
    </xf>
    <xf numFmtId="0" fontId="44" fillId="13" borderId="186" xfId="0" applyFont="1" applyFill="1" applyBorder="1" applyAlignment="1">
      <alignment horizontal="center" vertical="center" shrinkToFit="1"/>
    </xf>
    <xf numFmtId="0" fontId="44" fillId="0" borderId="186" xfId="0" applyFont="1" applyBorder="1" applyAlignment="1">
      <alignment horizontal="center" vertical="center" shrinkToFit="1"/>
    </xf>
    <xf numFmtId="0" fontId="44" fillId="0" borderId="133" xfId="0" applyFont="1" applyBorder="1" applyAlignment="1">
      <alignment horizontal="center" vertical="center" shrinkToFit="1"/>
    </xf>
    <xf numFmtId="0" fontId="42" fillId="0" borderId="92" xfId="0" applyFont="1" applyBorder="1" applyAlignment="1">
      <alignment horizontal="center" vertical="center" shrinkToFit="1"/>
    </xf>
    <xf numFmtId="180" fontId="42" fillId="0" borderId="114" xfId="0" applyNumberFormat="1" applyFont="1" applyBorder="1" applyAlignment="1">
      <alignment horizontal="center" vertical="center" shrinkToFit="1"/>
    </xf>
    <xf numFmtId="0" fontId="42" fillId="0" borderId="114" xfId="0" applyFont="1" applyBorder="1" applyAlignment="1">
      <alignment vertical="center" shrinkToFit="1"/>
    </xf>
    <xf numFmtId="0" fontId="42" fillId="0" borderId="114" xfId="0" applyFont="1" applyBorder="1" applyAlignment="1">
      <alignment horizontal="center" vertical="center" shrinkToFit="1"/>
    </xf>
    <xf numFmtId="0" fontId="42" fillId="13" borderId="114" xfId="0" applyFont="1" applyFill="1" applyBorder="1" applyAlignment="1">
      <alignment horizontal="center" vertical="center" shrinkToFit="1"/>
    </xf>
    <xf numFmtId="180" fontId="42" fillId="0" borderId="177" xfId="0" applyNumberFormat="1" applyFont="1" applyBorder="1" applyAlignment="1">
      <alignment horizontal="center" vertical="center" shrinkToFit="1"/>
    </xf>
    <xf numFmtId="0" fontId="42" fillId="0" borderId="177" xfId="0" applyFont="1" applyBorder="1" applyAlignment="1">
      <alignment vertical="center" shrinkToFit="1"/>
    </xf>
    <xf numFmtId="0" fontId="42" fillId="0" borderId="177" xfId="0" applyFont="1" applyBorder="1" applyAlignment="1">
      <alignment horizontal="center" vertical="center" shrinkToFit="1"/>
    </xf>
    <xf numFmtId="0" fontId="42" fillId="13" borderId="177" xfId="0" applyFont="1" applyFill="1" applyBorder="1" applyAlignment="1">
      <alignment horizontal="center" vertical="center" shrinkToFit="1"/>
    </xf>
    <xf numFmtId="0" fontId="42" fillId="12" borderId="177" xfId="0" applyFont="1" applyFill="1" applyBorder="1" applyAlignment="1">
      <alignment horizontal="center" vertical="center" shrinkToFit="1"/>
    </xf>
    <xf numFmtId="0" fontId="11" fillId="0" borderId="178" xfId="0" applyFont="1" applyBorder="1" applyAlignment="1" applyProtection="1">
      <alignment horizontal="center" vertical="center" wrapText="1"/>
      <protection locked="0"/>
    </xf>
    <xf numFmtId="0" fontId="11" fillId="0" borderId="179" xfId="0" applyFont="1" applyBorder="1" applyAlignment="1" applyProtection="1">
      <alignment horizontal="center" vertical="center" wrapText="1"/>
      <protection locked="0"/>
    </xf>
    <xf numFmtId="0" fontId="11" fillId="0" borderId="177" xfId="0" applyFont="1" applyBorder="1" applyAlignment="1" applyProtection="1">
      <alignment horizontal="center" vertical="center"/>
      <protection locked="0"/>
    </xf>
    <xf numFmtId="0" fontId="11" fillId="0" borderId="212" xfId="0" applyFont="1" applyBorder="1" applyAlignment="1" applyProtection="1">
      <alignment horizontal="center" vertical="center" wrapText="1"/>
      <protection locked="0"/>
    </xf>
    <xf numFmtId="0" fontId="11" fillId="0" borderId="213" xfId="0" applyFont="1" applyBorder="1" applyAlignment="1" applyProtection="1">
      <alignment horizontal="center" vertical="center" wrapText="1"/>
      <protection locked="0"/>
    </xf>
    <xf numFmtId="0" fontId="11" fillId="0" borderId="215" xfId="0" applyFont="1" applyBorder="1" applyAlignment="1" applyProtection="1">
      <alignment horizontal="center" vertical="center"/>
      <protection locked="0"/>
    </xf>
    <xf numFmtId="0" fontId="11" fillId="0" borderId="217" xfId="0" applyFont="1" applyBorder="1" applyAlignment="1" applyProtection="1">
      <alignment horizontal="center" vertical="center"/>
      <protection locked="0"/>
    </xf>
    <xf numFmtId="0" fontId="11" fillId="6" borderId="16" xfId="0" applyFont="1" applyFill="1" applyBorder="1" applyAlignment="1" applyProtection="1">
      <alignment vertical="center"/>
      <protection locked="0"/>
    </xf>
    <xf numFmtId="0" fontId="11" fillId="6" borderId="7" xfId="0" applyFont="1" applyFill="1" applyBorder="1" applyAlignment="1" applyProtection="1">
      <alignment horizontal="center" vertical="center"/>
      <protection locked="0"/>
    </xf>
    <xf numFmtId="0" fontId="11" fillId="6" borderId="218" xfId="0" applyFont="1" applyFill="1" applyBorder="1" applyAlignment="1" applyProtection="1">
      <alignment vertical="center"/>
      <protection locked="0"/>
    </xf>
    <xf numFmtId="0" fontId="11" fillId="6" borderId="219" xfId="0" applyFont="1" applyFill="1" applyBorder="1" applyAlignment="1" applyProtection="1">
      <alignment vertical="center"/>
      <protection locked="0"/>
    </xf>
    <xf numFmtId="0" fontId="9" fillId="3" borderId="0" xfId="1" applyFont="1" applyFill="1" applyAlignment="1">
      <alignment horizontal="center" vertical="center" shrinkToFit="1"/>
    </xf>
    <xf numFmtId="0" fontId="35" fillId="0" borderId="6" xfId="1" applyFont="1" applyBorder="1" applyAlignment="1" applyProtection="1">
      <alignment horizontal="center" vertical="center" shrinkToFit="1"/>
      <protection locked="0"/>
    </xf>
    <xf numFmtId="0" fontId="9" fillId="0" borderId="6" xfId="1" applyFont="1" applyBorder="1" applyAlignment="1" applyProtection="1">
      <alignment horizontal="center" vertical="center" shrinkToFit="1"/>
      <protection locked="0"/>
    </xf>
    <xf numFmtId="0" fontId="9" fillId="0" borderId="162" xfId="1" applyFont="1" applyBorder="1" applyAlignment="1">
      <alignment horizontal="center" vertical="center" shrinkToFit="1"/>
    </xf>
    <xf numFmtId="0" fontId="9" fillId="0" borderId="0" xfId="1" applyFont="1" applyAlignment="1">
      <alignment horizontal="center" vertical="center" shrinkToFit="1"/>
    </xf>
    <xf numFmtId="0" fontId="11" fillId="0" borderId="93" xfId="0" applyFont="1" applyBorder="1" applyAlignment="1" applyProtection="1">
      <alignment horizontal="center" vertical="center" wrapText="1"/>
      <protection locked="0"/>
    </xf>
    <xf numFmtId="0" fontId="11" fillId="6" borderId="123" xfId="0" applyFont="1" applyFill="1" applyBorder="1" applyAlignment="1" applyProtection="1">
      <alignment vertical="center" shrinkToFit="1"/>
      <protection locked="0"/>
    </xf>
    <xf numFmtId="0" fontId="11" fillId="6" borderId="121" xfId="0" applyFont="1" applyFill="1" applyBorder="1" applyAlignment="1" applyProtection="1">
      <alignment horizontal="left" vertical="center" shrinkToFit="1"/>
      <protection locked="0"/>
    </xf>
    <xf numFmtId="0" fontId="11" fillId="6" borderId="137" xfId="0" applyFont="1" applyFill="1" applyBorder="1" applyAlignment="1" applyProtection="1">
      <alignment vertical="center" shrinkToFit="1"/>
      <protection locked="0"/>
    </xf>
    <xf numFmtId="0" fontId="11" fillId="6" borderId="164" xfId="0" applyFont="1" applyFill="1" applyBorder="1" applyAlignment="1" applyProtection="1">
      <alignment horizontal="left" vertical="center" shrinkToFit="1"/>
      <protection locked="0"/>
    </xf>
    <xf numFmtId="14" fontId="25" fillId="0" borderId="177" xfId="1" applyNumberFormat="1" applyFont="1" applyBorder="1" applyAlignment="1">
      <alignment horizontal="center" vertical="center" shrinkToFit="1"/>
    </xf>
    <xf numFmtId="0" fontId="11" fillId="6" borderId="135" xfId="0" applyFont="1" applyFill="1" applyBorder="1" applyAlignment="1" applyProtection="1">
      <alignment vertical="center" shrinkToFit="1"/>
      <protection locked="0"/>
    </xf>
    <xf numFmtId="0" fontId="11" fillId="6" borderId="170" xfId="0" applyFont="1" applyFill="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14" fontId="25" fillId="0" borderId="0" xfId="1" applyNumberFormat="1" applyFont="1" applyAlignment="1">
      <alignment horizontal="center" vertical="center" shrinkToFit="1"/>
    </xf>
    <xf numFmtId="0" fontId="11" fillId="0" borderId="177" xfId="0" applyFont="1" applyBorder="1" applyAlignment="1" applyProtection="1">
      <alignment vertical="center"/>
      <protection locked="0"/>
    </xf>
    <xf numFmtId="0" fontId="47" fillId="0" borderId="0" xfId="0" applyFont="1" applyAlignment="1" applyProtection="1">
      <alignment horizontal="center" vertical="center"/>
      <protection locked="0"/>
    </xf>
    <xf numFmtId="0" fontId="11" fillId="0" borderId="177" xfId="0" applyFont="1" applyBorder="1" applyAlignment="1">
      <alignment horizontal="center" vertical="center"/>
    </xf>
    <xf numFmtId="0" fontId="11" fillId="0" borderId="177" xfId="0" applyFont="1" applyBorder="1" applyAlignment="1">
      <alignment vertical="center"/>
    </xf>
    <xf numFmtId="0" fontId="9" fillId="0" borderId="177" xfId="1" applyFont="1" applyBorder="1" applyAlignment="1">
      <alignment vertical="center" shrinkToFit="1"/>
    </xf>
    <xf numFmtId="0" fontId="11" fillId="6" borderId="191" xfId="0" applyFont="1" applyFill="1" applyBorder="1" applyAlignment="1" applyProtection="1">
      <alignment horizontal="center" vertical="center" wrapText="1"/>
      <protection locked="0"/>
    </xf>
    <xf numFmtId="177" fontId="11" fillId="6" borderId="177" xfId="0" applyNumberFormat="1" applyFont="1" applyFill="1" applyBorder="1" applyAlignment="1" applyProtection="1">
      <alignment horizontal="center" vertical="center" wrapText="1"/>
      <protection locked="0"/>
    </xf>
    <xf numFmtId="0" fontId="11" fillId="6" borderId="184" xfId="0" applyFont="1" applyFill="1" applyBorder="1" applyAlignment="1" applyProtection="1">
      <alignment vertical="center" shrinkToFit="1"/>
      <protection locked="0"/>
    </xf>
    <xf numFmtId="0" fontId="11" fillId="6" borderId="180" xfId="0" applyFont="1" applyFill="1" applyBorder="1" applyAlignment="1" applyProtection="1">
      <alignment horizontal="left" vertical="center" shrinkToFit="1"/>
      <protection locked="0"/>
    </xf>
    <xf numFmtId="177" fontId="11" fillId="6" borderId="187" xfId="0" applyNumberFormat="1" applyFont="1" applyFill="1" applyBorder="1" applyAlignment="1" applyProtection="1">
      <alignment horizontal="center" vertical="center" wrapText="1"/>
      <protection locked="0"/>
    </xf>
    <xf numFmtId="0" fontId="11" fillId="6" borderId="188" xfId="0" applyFont="1" applyFill="1" applyBorder="1" applyAlignment="1" applyProtection="1">
      <alignment vertical="center" shrinkToFit="1"/>
      <protection locked="0"/>
    </xf>
    <xf numFmtId="0" fontId="11" fillId="6" borderId="181" xfId="0" applyFont="1" applyFill="1" applyBorder="1" applyAlignment="1" applyProtection="1">
      <alignment horizontal="left" vertical="center" shrinkToFit="1"/>
      <protection locked="0"/>
    </xf>
    <xf numFmtId="0" fontId="11" fillId="0" borderId="220" xfId="0" applyFont="1" applyBorder="1" applyAlignment="1" applyProtection="1">
      <alignment horizontal="center" vertical="center" wrapText="1"/>
      <protection locked="0"/>
    </xf>
    <xf numFmtId="0" fontId="11" fillId="0" borderId="191" xfId="0" applyFont="1" applyBorder="1" applyAlignment="1" applyProtection="1">
      <alignment horizontal="center" vertical="center" wrapText="1"/>
      <protection locked="0"/>
    </xf>
    <xf numFmtId="0" fontId="11" fillId="6" borderId="221" xfId="0" applyFont="1" applyFill="1" applyBorder="1" applyAlignment="1" applyProtection="1">
      <alignment horizontal="center" vertical="center" wrapText="1"/>
      <protection locked="0"/>
    </xf>
    <xf numFmtId="0" fontId="11" fillId="6" borderId="222" xfId="0" applyFont="1" applyFill="1" applyBorder="1" applyAlignment="1" applyProtection="1">
      <alignment horizontal="center" vertical="center" wrapText="1"/>
      <protection locked="0"/>
    </xf>
    <xf numFmtId="0" fontId="11" fillId="6" borderId="193" xfId="0" applyFont="1" applyFill="1" applyBorder="1" applyAlignment="1" applyProtection="1">
      <alignment horizontal="center" vertical="center" wrapText="1"/>
      <protection locked="0"/>
    </xf>
    <xf numFmtId="177" fontId="11" fillId="6" borderId="191" xfId="0" applyNumberFormat="1" applyFont="1" applyFill="1" applyBorder="1" applyAlignment="1" applyProtection="1">
      <alignment horizontal="center" vertical="center" wrapText="1"/>
      <protection locked="0"/>
    </xf>
    <xf numFmtId="0" fontId="11" fillId="6" borderId="221" xfId="0" applyFont="1" applyFill="1" applyBorder="1" applyAlignment="1" applyProtection="1">
      <alignment vertical="center" shrinkToFit="1"/>
      <protection locked="0"/>
    </xf>
    <xf numFmtId="0" fontId="11" fillId="6" borderId="192" xfId="0" applyFont="1" applyFill="1" applyBorder="1" applyAlignment="1" applyProtection="1">
      <alignment horizontal="left" vertical="center" shrinkToFit="1"/>
      <protection locked="0"/>
    </xf>
    <xf numFmtId="0" fontId="11" fillId="0" borderId="223" xfId="0" applyFont="1" applyBorder="1" applyAlignment="1" applyProtection="1">
      <alignment horizontal="center" vertical="center" wrapText="1"/>
      <protection locked="0"/>
    </xf>
    <xf numFmtId="0" fontId="11" fillId="6" borderId="123" xfId="0" applyFont="1" applyFill="1" applyBorder="1" applyAlignment="1" applyProtection="1">
      <alignment horizontal="center" vertical="center" wrapText="1"/>
      <protection locked="0"/>
    </xf>
    <xf numFmtId="0" fontId="11" fillId="6" borderId="224" xfId="0" applyFont="1" applyFill="1" applyBorder="1" applyAlignment="1" applyProtection="1">
      <alignment horizontal="center" vertical="center" wrapText="1"/>
      <protection locked="0"/>
    </xf>
    <xf numFmtId="177" fontId="11" fillId="6" borderId="118" xfId="0" applyNumberFormat="1" applyFont="1" applyFill="1" applyBorder="1" applyAlignment="1" applyProtection="1">
      <alignment horizontal="center" vertical="center" wrapText="1"/>
      <protection locked="0"/>
    </xf>
    <xf numFmtId="0" fontId="11" fillId="0" borderId="225" xfId="0" applyFont="1" applyBorder="1" applyAlignment="1" applyProtection="1">
      <alignment horizontal="center" vertical="center" wrapText="1"/>
      <protection locked="0"/>
    </xf>
    <xf numFmtId="0" fontId="11" fillId="6" borderId="186" xfId="0" applyFont="1" applyFill="1" applyBorder="1" applyAlignment="1" applyProtection="1">
      <alignment horizontal="center" vertical="center" shrinkToFit="1"/>
      <protection locked="0"/>
    </xf>
    <xf numFmtId="0" fontId="11" fillId="6" borderId="227" xfId="0" applyFont="1" applyFill="1" applyBorder="1" applyAlignment="1" applyProtection="1">
      <alignment horizontal="center" vertical="center" wrapText="1"/>
      <protection locked="0"/>
    </xf>
    <xf numFmtId="0" fontId="11" fillId="6" borderId="228" xfId="0" applyFont="1" applyFill="1" applyBorder="1" applyAlignment="1" applyProtection="1">
      <alignment horizontal="center" vertical="center" wrapText="1"/>
      <protection locked="0"/>
    </xf>
    <xf numFmtId="0" fontId="11" fillId="6" borderId="169" xfId="0" applyFont="1" applyFill="1" applyBorder="1" applyAlignment="1" applyProtection="1">
      <alignment horizontal="center" vertical="center" wrapText="1"/>
      <protection locked="0"/>
    </xf>
    <xf numFmtId="0" fontId="13" fillId="6" borderId="186" xfId="0" applyFont="1" applyFill="1" applyBorder="1" applyAlignment="1" applyProtection="1">
      <alignment horizontal="center" vertical="center" shrinkToFit="1"/>
      <protection locked="0"/>
    </xf>
    <xf numFmtId="0" fontId="11" fillId="6" borderId="43" xfId="0" applyFont="1" applyFill="1" applyBorder="1" applyAlignment="1" applyProtection="1">
      <alignment vertical="center" shrinkToFit="1"/>
      <protection locked="0"/>
    </xf>
    <xf numFmtId="0" fontId="11" fillId="6" borderId="49" xfId="0" applyFont="1" applyFill="1" applyBorder="1" applyAlignment="1" applyProtection="1">
      <alignment horizontal="left" vertical="center" shrinkToFit="1"/>
      <protection locked="0"/>
    </xf>
    <xf numFmtId="0" fontId="11" fillId="6" borderId="44" xfId="0" applyFont="1" applyFill="1" applyBorder="1" applyAlignment="1" applyProtection="1">
      <alignment horizontal="center" vertical="center" wrapText="1"/>
      <protection locked="0"/>
    </xf>
    <xf numFmtId="0" fontId="11" fillId="0" borderId="233" xfId="0" applyFont="1" applyBorder="1" applyAlignment="1" applyProtection="1">
      <alignment horizontal="center" vertical="center" wrapText="1"/>
      <protection locked="0"/>
    </xf>
    <xf numFmtId="0" fontId="11" fillId="6" borderId="32" xfId="0" applyFont="1" applyFill="1" applyBorder="1" applyAlignment="1" applyProtection="1">
      <alignment vertical="center" shrinkToFit="1"/>
      <protection locked="0"/>
    </xf>
    <xf numFmtId="0" fontId="11" fillId="6" borderId="38" xfId="0" applyFont="1" applyFill="1" applyBorder="1" applyAlignment="1" applyProtection="1">
      <alignment horizontal="left" vertical="center" shrinkToFit="1"/>
      <protection locked="0"/>
    </xf>
    <xf numFmtId="0" fontId="11" fillId="6" borderId="33" xfId="0" applyFont="1" applyFill="1" applyBorder="1" applyAlignment="1" applyProtection="1">
      <alignment horizontal="center" vertical="center" wrapText="1"/>
      <protection locked="0"/>
    </xf>
    <xf numFmtId="0" fontId="11" fillId="0" borderId="234" xfId="0" applyFont="1" applyBorder="1" applyAlignment="1" applyProtection="1">
      <alignment horizontal="center" vertical="center" wrapText="1"/>
      <protection locked="0"/>
    </xf>
    <xf numFmtId="0" fontId="11" fillId="6" borderId="21" xfId="0" applyFont="1" applyFill="1" applyBorder="1" applyAlignment="1" applyProtection="1">
      <alignment vertical="center" shrinkToFit="1"/>
      <protection locked="0"/>
    </xf>
    <xf numFmtId="0" fontId="11" fillId="6" borderId="27" xfId="0" applyFont="1" applyFill="1" applyBorder="1" applyAlignment="1" applyProtection="1">
      <alignment horizontal="left" vertical="center" shrinkToFit="1"/>
      <protection locked="0"/>
    </xf>
    <xf numFmtId="0" fontId="11" fillId="6" borderId="22" xfId="0" applyFont="1" applyFill="1" applyBorder="1" applyAlignment="1" applyProtection="1">
      <alignment horizontal="center" vertical="center" wrapText="1"/>
      <protection locked="0"/>
    </xf>
    <xf numFmtId="0" fontId="11" fillId="0" borderId="235" xfId="0" applyFont="1" applyBorder="1" applyAlignment="1" applyProtection="1">
      <alignment horizontal="center" vertical="center" wrapText="1"/>
      <protection locked="0"/>
    </xf>
    <xf numFmtId="0" fontId="11" fillId="6" borderId="173" xfId="0" applyFont="1" applyFill="1" applyBorder="1" applyAlignment="1" applyProtection="1">
      <alignment vertical="center" shrinkToFit="1"/>
      <protection locked="0"/>
    </xf>
    <xf numFmtId="0" fontId="11" fillId="6" borderId="129" xfId="0" applyFont="1" applyFill="1" applyBorder="1" applyAlignment="1" applyProtection="1">
      <alignment horizontal="left" vertical="center" shrinkToFit="1"/>
      <protection locked="0"/>
    </xf>
    <xf numFmtId="0" fontId="11" fillId="6" borderId="130" xfId="0" applyFont="1" applyFill="1" applyBorder="1" applyAlignment="1" applyProtection="1">
      <alignment horizontal="center" vertical="center" wrapText="1"/>
      <protection locked="0"/>
    </xf>
    <xf numFmtId="0" fontId="11" fillId="0" borderId="236" xfId="0" applyFont="1" applyBorder="1" applyAlignment="1" applyProtection="1">
      <alignment horizontal="center" vertical="center" wrapText="1"/>
      <protection locked="0"/>
    </xf>
    <xf numFmtId="0" fontId="11" fillId="6" borderId="237" xfId="0" applyFont="1" applyFill="1" applyBorder="1" applyAlignment="1" applyProtection="1">
      <alignment horizontal="center" vertical="center" wrapText="1"/>
      <protection locked="0"/>
    </xf>
    <xf numFmtId="0" fontId="11" fillId="6" borderId="10" xfId="0" applyFont="1" applyFill="1" applyBorder="1" applyAlignment="1" applyProtection="1">
      <alignment vertical="center" shrinkToFit="1"/>
      <protection locked="0"/>
    </xf>
    <xf numFmtId="0" fontId="11" fillId="6" borderId="16" xfId="0" applyFont="1" applyFill="1" applyBorder="1" applyAlignment="1" applyProtection="1">
      <alignment horizontal="left" vertical="center" shrinkToFit="1"/>
      <protection locked="0"/>
    </xf>
    <xf numFmtId="0" fontId="11" fillId="6" borderId="118" xfId="0" applyFont="1" applyFill="1" applyBorder="1" applyAlignment="1" applyProtection="1">
      <alignment horizontal="center" vertical="center" shrinkToFit="1"/>
      <protection locked="0"/>
    </xf>
    <xf numFmtId="0" fontId="11" fillId="6" borderId="238" xfId="0" applyFont="1" applyFill="1" applyBorder="1" applyAlignment="1" applyProtection="1">
      <alignment horizontal="center" vertical="center" wrapText="1"/>
      <protection locked="0"/>
    </xf>
    <xf numFmtId="0" fontId="11" fillId="6" borderId="158" xfId="0" applyFont="1" applyFill="1" applyBorder="1" applyAlignment="1" applyProtection="1">
      <alignment vertical="center" shrinkToFit="1"/>
      <protection locked="0"/>
    </xf>
    <xf numFmtId="0" fontId="11" fillId="6" borderId="156" xfId="0" applyFont="1" applyFill="1" applyBorder="1" applyAlignment="1" applyProtection="1">
      <alignment horizontal="left" vertical="center" shrinkToFit="1"/>
      <protection locked="0"/>
    </xf>
    <xf numFmtId="0" fontId="11" fillId="0" borderId="0" xfId="0" applyFont="1" applyProtection="1">
      <protection locked="0"/>
    </xf>
    <xf numFmtId="0" fontId="11" fillId="6" borderId="239" xfId="0" applyFont="1" applyFill="1" applyBorder="1" applyAlignment="1" applyProtection="1">
      <alignment horizontal="center" vertical="center" wrapText="1"/>
      <protection locked="0"/>
    </xf>
    <xf numFmtId="0" fontId="11" fillId="0" borderId="240" xfId="0" applyFont="1" applyBorder="1" applyAlignment="1" applyProtection="1">
      <alignment horizontal="center" vertical="center" wrapText="1"/>
      <protection locked="0"/>
    </xf>
    <xf numFmtId="0" fontId="11" fillId="0" borderId="241" xfId="0" applyFont="1" applyBorder="1" applyAlignment="1" applyProtection="1">
      <alignment horizontal="center" vertical="center" wrapText="1"/>
      <protection locked="0"/>
    </xf>
    <xf numFmtId="0" fontId="11" fillId="0" borderId="242" xfId="0" applyFont="1" applyBorder="1" applyAlignment="1" applyProtection="1">
      <alignment horizontal="center" vertical="center" wrapText="1"/>
      <protection locked="0"/>
    </xf>
    <xf numFmtId="0" fontId="11" fillId="0" borderId="243" xfId="0" applyFont="1" applyBorder="1" applyAlignment="1" applyProtection="1">
      <alignment horizontal="center" vertical="center" wrapText="1"/>
      <protection locked="0"/>
    </xf>
    <xf numFmtId="0" fontId="11" fillId="0" borderId="244" xfId="0" applyFont="1" applyBorder="1" applyAlignment="1" applyProtection="1">
      <alignment horizontal="center" vertical="center" wrapText="1"/>
      <protection locked="0"/>
    </xf>
    <xf numFmtId="0" fontId="11" fillId="0" borderId="245" xfId="0" applyFont="1" applyBorder="1" applyAlignment="1" applyProtection="1">
      <alignment horizontal="center" vertical="center" wrapText="1"/>
      <protection locked="0"/>
    </xf>
    <xf numFmtId="0" fontId="11" fillId="6" borderId="186" xfId="0" applyFont="1" applyFill="1" applyBorder="1" applyAlignment="1" applyProtection="1">
      <alignment horizontal="center" vertical="center" wrapText="1"/>
      <protection locked="0"/>
    </xf>
    <xf numFmtId="0" fontId="16" fillId="0" borderId="96" xfId="0" applyFont="1" applyBorder="1" applyAlignment="1" applyProtection="1">
      <alignment horizontal="center" vertical="center" wrapText="1"/>
      <protection locked="0"/>
    </xf>
    <xf numFmtId="0" fontId="11" fillId="6" borderId="119" xfId="0" applyFont="1" applyFill="1" applyBorder="1" applyAlignment="1" applyProtection="1">
      <alignment horizontal="left" vertical="center" shrinkToFit="1"/>
      <protection locked="0"/>
    </xf>
    <xf numFmtId="0" fontId="11" fillId="6" borderId="186" xfId="0" applyFont="1" applyFill="1" applyBorder="1" applyAlignment="1" applyProtection="1">
      <alignment horizontal="left" vertical="center" shrinkToFit="1"/>
      <protection locked="0"/>
    </xf>
    <xf numFmtId="0" fontId="11" fillId="6" borderId="152" xfId="0" applyFont="1" applyFill="1" applyBorder="1" applyAlignment="1" applyProtection="1">
      <alignment horizontal="left" vertical="center" shrinkToFit="1"/>
      <protection locked="0"/>
    </xf>
    <xf numFmtId="0" fontId="11" fillId="6" borderId="9" xfId="0" applyFont="1" applyFill="1" applyBorder="1" applyAlignment="1" applyProtection="1">
      <alignment horizontal="left" vertical="center" shrinkToFit="1"/>
      <protection locked="0"/>
    </xf>
    <xf numFmtId="177" fontId="11" fillId="6" borderId="92" xfId="0" applyNumberFormat="1" applyFont="1" applyFill="1" applyBorder="1" applyAlignment="1" applyProtection="1">
      <alignment horizontal="center" vertical="center" wrapText="1"/>
      <protection locked="0"/>
    </xf>
    <xf numFmtId="177" fontId="11" fillId="6" borderId="8" xfId="0" applyNumberFormat="1" applyFont="1" applyFill="1" applyBorder="1" applyAlignment="1" applyProtection="1">
      <alignment horizontal="center" vertical="center" wrapText="1"/>
      <protection locked="0"/>
    </xf>
    <xf numFmtId="0" fontId="11" fillId="0" borderId="177" xfId="0" applyFont="1" applyBorder="1" applyAlignment="1" applyProtection="1">
      <alignment horizontal="center" vertical="center" shrinkToFit="1"/>
      <protection locked="0"/>
    </xf>
    <xf numFmtId="179" fontId="11" fillId="6" borderId="178" xfId="0" applyNumberFormat="1" applyFont="1" applyFill="1" applyBorder="1" applyAlignment="1" applyProtection="1">
      <alignment horizontal="center" vertical="center" wrapText="1"/>
      <protection locked="0"/>
    </xf>
    <xf numFmtId="179" fontId="11" fillId="6" borderId="179" xfId="0" applyNumberFormat="1" applyFont="1" applyFill="1" applyBorder="1" applyAlignment="1" applyProtection="1">
      <alignment horizontal="center" vertical="center" wrapText="1"/>
      <protection locked="0"/>
    </xf>
    <xf numFmtId="0" fontId="11" fillId="0" borderId="121" xfId="0" applyFont="1" applyBorder="1" applyAlignment="1" applyProtection="1">
      <alignment horizontal="center" vertical="center" wrapText="1"/>
      <protection locked="0"/>
    </xf>
    <xf numFmtId="0" fontId="11" fillId="6" borderId="122" xfId="0" applyFont="1" applyFill="1" applyBorder="1" applyAlignment="1" applyProtection="1">
      <alignment horizontal="center" vertical="center" wrapText="1"/>
      <protection locked="0"/>
    </xf>
    <xf numFmtId="0" fontId="11" fillId="0" borderId="119" xfId="0" applyFont="1" applyBorder="1" applyAlignment="1" applyProtection="1">
      <alignment horizontal="center" vertical="center" wrapText="1"/>
      <protection locked="0"/>
    </xf>
    <xf numFmtId="0" fontId="11" fillId="6" borderId="182" xfId="0" applyFont="1" applyFill="1" applyBorder="1" applyAlignment="1" applyProtection="1">
      <alignment horizontal="left" vertical="center" shrinkToFit="1"/>
      <protection locked="0"/>
    </xf>
    <xf numFmtId="0" fontId="11" fillId="6" borderId="118" xfId="0" applyFont="1" applyFill="1" applyBorder="1" applyAlignment="1" applyProtection="1">
      <alignment horizontal="center" vertical="center"/>
      <protection locked="0"/>
    </xf>
    <xf numFmtId="0" fontId="11" fillId="0" borderId="249" xfId="0" applyFont="1" applyBorder="1" applyAlignment="1" applyProtection="1">
      <alignment horizontal="center" vertical="center" wrapText="1"/>
      <protection locked="0"/>
    </xf>
    <xf numFmtId="0" fontId="11" fillId="0" borderId="250" xfId="0" applyFont="1" applyBorder="1" applyAlignment="1" applyProtection="1">
      <alignment horizontal="center" vertical="center" wrapText="1"/>
      <protection locked="0"/>
    </xf>
    <xf numFmtId="0" fontId="11" fillId="0" borderId="199" xfId="0" applyFont="1" applyBorder="1" applyAlignment="1" applyProtection="1">
      <alignment horizontal="center" vertical="center" wrapText="1"/>
      <protection locked="0"/>
    </xf>
    <xf numFmtId="0" fontId="11" fillId="6" borderId="25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left" vertical="center" shrinkToFit="1"/>
      <protection locked="0"/>
    </xf>
    <xf numFmtId="0" fontId="11" fillId="0" borderId="197" xfId="0" applyFont="1" applyBorder="1" applyAlignment="1" applyProtection="1">
      <alignment horizontal="center" vertical="center" wrapText="1"/>
      <protection locked="0"/>
    </xf>
    <xf numFmtId="0" fontId="11" fillId="6" borderId="252"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left" vertical="center" shrinkToFit="1"/>
      <protection locked="0"/>
    </xf>
    <xf numFmtId="0" fontId="11" fillId="0" borderId="198" xfId="0" applyFont="1" applyBorder="1" applyAlignment="1" applyProtection="1">
      <alignment horizontal="center" vertical="center" wrapText="1"/>
      <protection locked="0"/>
    </xf>
    <xf numFmtId="0" fontId="11" fillId="6" borderId="253" xfId="0" applyFont="1" applyFill="1" applyBorder="1" applyAlignment="1" applyProtection="1">
      <alignment horizontal="center" vertical="center" wrapText="1"/>
      <protection locked="0"/>
    </xf>
    <xf numFmtId="0" fontId="11" fillId="6" borderId="20" xfId="0" applyFont="1" applyFill="1" applyBorder="1" applyAlignment="1" applyProtection="1">
      <alignment horizontal="left" vertical="center" shrinkToFit="1"/>
      <protection locked="0"/>
    </xf>
    <xf numFmtId="0" fontId="11" fillId="0" borderId="246" xfId="0" applyFont="1" applyBorder="1" applyAlignment="1" applyProtection="1">
      <alignment horizontal="center" vertical="center" wrapText="1"/>
      <protection locked="0"/>
    </xf>
    <xf numFmtId="0" fontId="11" fillId="6" borderId="254" xfId="0" applyFont="1" applyFill="1" applyBorder="1" applyAlignment="1" applyProtection="1">
      <alignment horizontal="center" vertical="center" wrapText="1"/>
      <protection locked="0"/>
    </xf>
    <xf numFmtId="0" fontId="11" fillId="6" borderId="131" xfId="0" applyFont="1" applyFill="1" applyBorder="1" applyAlignment="1" applyProtection="1">
      <alignment horizontal="left" vertical="center" shrinkToFit="1"/>
      <protection locked="0"/>
    </xf>
    <xf numFmtId="0" fontId="11" fillId="0" borderId="183" xfId="8" applyFont="1" applyBorder="1" applyAlignment="1" applyProtection="1">
      <alignment horizontal="center" vertical="center" wrapText="1"/>
      <protection locked="0"/>
    </xf>
    <xf numFmtId="0" fontId="11" fillId="3" borderId="177" xfId="0" applyFont="1" applyFill="1" applyBorder="1" applyAlignment="1" applyProtection="1">
      <alignment horizontal="center" vertical="center" wrapText="1"/>
      <protection locked="0"/>
    </xf>
    <xf numFmtId="0" fontId="11" fillId="3" borderId="187" xfId="0" applyFont="1" applyFill="1" applyBorder="1" applyAlignment="1" applyProtection="1">
      <alignment horizontal="center" vertical="center" wrapText="1"/>
      <protection locked="0"/>
    </xf>
    <xf numFmtId="0" fontId="11" fillId="0" borderId="248" xfId="0" applyFont="1" applyBorder="1" applyAlignment="1" applyProtection="1">
      <alignment horizontal="center" vertical="center" wrapText="1"/>
      <protection locked="0"/>
    </xf>
    <xf numFmtId="0" fontId="11" fillId="0" borderId="183" xfId="9" applyFont="1" applyBorder="1" applyAlignment="1" applyProtection="1">
      <alignment horizontal="center" vertical="center" wrapText="1"/>
      <protection locked="0"/>
    </xf>
    <xf numFmtId="0" fontId="11" fillId="0" borderId="177" xfId="9" applyFont="1" applyBorder="1" applyAlignment="1" applyProtection="1">
      <alignment horizontal="center" vertical="center" wrapText="1"/>
      <protection locked="0"/>
    </xf>
    <xf numFmtId="0" fontId="11" fillId="0" borderId="187" xfId="9" applyFont="1" applyBorder="1" applyAlignment="1" applyProtection="1">
      <alignment horizontal="center" vertical="center" wrapText="1"/>
      <protection locked="0"/>
    </xf>
    <xf numFmtId="0" fontId="11" fillId="6" borderId="177" xfId="9" applyFont="1" applyFill="1" applyBorder="1" applyAlignment="1" applyProtection="1">
      <alignment horizontal="center" vertical="center" wrapText="1"/>
      <protection locked="0"/>
    </xf>
    <xf numFmtId="0" fontId="11" fillId="6" borderId="187" xfId="9" applyFont="1" applyFill="1" applyBorder="1" applyAlignment="1" applyProtection="1">
      <alignment horizontal="center" vertical="center" wrapText="1"/>
      <protection locked="0"/>
    </xf>
    <xf numFmtId="0" fontId="11" fillId="0" borderId="124" xfId="9" applyFont="1" applyBorder="1" applyAlignment="1" applyProtection="1">
      <alignment horizontal="center" vertical="center" wrapText="1"/>
      <protection locked="0"/>
    </xf>
    <xf numFmtId="0" fontId="11" fillId="6" borderId="118" xfId="9" applyFont="1" applyFill="1" applyBorder="1" applyAlignment="1" applyProtection="1">
      <alignment horizontal="center" vertical="center" wrapText="1"/>
      <protection locked="0"/>
    </xf>
    <xf numFmtId="0" fontId="11" fillId="0" borderId="183" xfId="10" applyFont="1" applyBorder="1" applyAlignment="1" applyProtection="1">
      <alignment horizontal="center" vertical="center" wrapText="1"/>
      <protection locked="0"/>
    </xf>
    <xf numFmtId="0" fontId="11" fillId="0" borderId="177" xfId="10" applyFont="1" applyBorder="1" applyAlignment="1" applyProtection="1">
      <alignment horizontal="center" vertical="center" wrapText="1"/>
      <protection locked="0"/>
    </xf>
    <xf numFmtId="0" fontId="11" fillId="0" borderId="220" xfId="10" applyFont="1" applyBorder="1" applyAlignment="1" applyProtection="1">
      <alignment horizontal="center" vertical="center" wrapText="1"/>
      <protection locked="0"/>
    </xf>
    <xf numFmtId="0" fontId="11" fillId="0" borderId="187" xfId="10" applyFont="1" applyBorder="1" applyAlignment="1" applyProtection="1">
      <alignment horizontal="center" vertical="center" wrapText="1"/>
      <protection locked="0"/>
    </xf>
    <xf numFmtId="0" fontId="11" fillId="6" borderId="177" xfId="10" applyFont="1" applyFill="1" applyBorder="1" applyAlignment="1" applyProtection="1">
      <alignment horizontal="center" vertical="center" wrapText="1"/>
      <protection locked="0"/>
    </xf>
    <xf numFmtId="0" fontId="11" fillId="6" borderId="191" xfId="10" applyFont="1" applyFill="1" applyBorder="1" applyAlignment="1" applyProtection="1">
      <alignment horizontal="center" vertical="center" wrapText="1"/>
      <protection locked="0"/>
    </xf>
    <xf numFmtId="0" fontId="11" fillId="0" borderId="92" xfId="10" applyFont="1" applyBorder="1" applyAlignment="1" applyProtection="1">
      <alignment horizontal="center" vertical="center" wrapText="1"/>
      <protection locked="0"/>
    </xf>
    <xf numFmtId="0" fontId="11" fillId="6" borderId="114" xfId="10" applyFont="1" applyFill="1" applyBorder="1" applyAlignment="1" applyProtection="1">
      <alignment horizontal="center" vertical="center" shrinkToFit="1"/>
      <protection locked="0"/>
    </xf>
    <xf numFmtId="0" fontId="11" fillId="0" borderId="191" xfId="10" applyFont="1" applyBorder="1" applyAlignment="1" applyProtection="1">
      <alignment horizontal="center" vertical="center" wrapText="1"/>
      <protection locked="0"/>
    </xf>
    <xf numFmtId="0" fontId="11" fillId="6" borderId="114" xfId="10" applyFont="1" applyFill="1" applyBorder="1" applyAlignment="1" applyProtection="1">
      <alignment horizontal="center" vertical="center" wrapText="1"/>
      <protection locked="0"/>
    </xf>
    <xf numFmtId="0" fontId="11" fillId="0" borderId="8" xfId="10" applyFont="1" applyBorder="1" applyAlignment="1" applyProtection="1">
      <alignment horizontal="center" vertical="center" wrapText="1"/>
      <protection locked="0"/>
    </xf>
    <xf numFmtId="0" fontId="11" fillId="6" borderId="184" xfId="10" applyFont="1" applyFill="1" applyBorder="1" applyAlignment="1" applyProtection="1">
      <alignment horizontal="center" vertical="center" wrapText="1"/>
      <protection locked="0"/>
    </xf>
    <xf numFmtId="0" fontId="11" fillId="6" borderId="185" xfId="10" applyFont="1" applyFill="1" applyBorder="1" applyAlignment="1" applyProtection="1">
      <alignment horizontal="center" vertical="center" wrapText="1"/>
      <protection locked="0"/>
    </xf>
    <xf numFmtId="0" fontId="11" fillId="6" borderId="158" xfId="10" applyFont="1" applyFill="1" applyBorder="1" applyAlignment="1" applyProtection="1">
      <alignment horizontal="center" vertical="center" wrapText="1"/>
      <protection locked="0"/>
    </xf>
    <xf numFmtId="0" fontId="11" fillId="6" borderId="159" xfId="10" applyFont="1" applyFill="1" applyBorder="1" applyAlignment="1" applyProtection="1">
      <alignment horizontal="center" vertical="center" wrapText="1"/>
      <protection locked="0"/>
    </xf>
    <xf numFmtId="0" fontId="11" fillId="6" borderId="10" xfId="10" applyFont="1" applyFill="1" applyBorder="1" applyAlignment="1" applyProtection="1">
      <alignment horizontal="center" vertical="center" wrapText="1"/>
      <protection locked="0"/>
    </xf>
    <xf numFmtId="0" fontId="11" fillId="6" borderId="155" xfId="10" applyFont="1" applyFill="1" applyBorder="1" applyAlignment="1" applyProtection="1">
      <alignment horizontal="center" vertical="center" wrapText="1"/>
      <protection locked="0"/>
    </xf>
    <xf numFmtId="0" fontId="11" fillId="6" borderId="92" xfId="10" applyFont="1" applyFill="1" applyBorder="1" applyAlignment="1" applyProtection="1">
      <alignment horizontal="center" vertical="center" wrapText="1"/>
      <protection locked="0"/>
    </xf>
    <xf numFmtId="0" fontId="11" fillId="0" borderId="117" xfId="10" applyFont="1" applyBorder="1" applyAlignment="1" applyProtection="1">
      <alignment horizontal="center" vertical="center" wrapText="1"/>
      <protection locked="0"/>
    </xf>
    <xf numFmtId="0" fontId="11" fillId="0" borderId="133" xfId="10" applyFont="1" applyBorder="1" applyAlignment="1" applyProtection="1">
      <alignment horizontal="center" vertical="center" wrapText="1"/>
      <protection locked="0"/>
    </xf>
    <xf numFmtId="0" fontId="11" fillId="0" borderId="166" xfId="10" applyFont="1" applyBorder="1" applyAlignment="1" applyProtection="1">
      <alignment horizontal="center" vertical="center" wrapText="1"/>
      <protection locked="0"/>
    </xf>
    <xf numFmtId="0" fontId="11" fillId="6" borderId="187" xfId="10" applyFont="1" applyFill="1" applyBorder="1" applyAlignment="1" applyProtection="1">
      <alignment horizontal="center" vertical="center" wrapText="1"/>
      <protection locked="0"/>
    </xf>
    <xf numFmtId="0" fontId="11" fillId="0" borderId="177" xfId="10" applyFont="1" applyBorder="1" applyAlignment="1" applyProtection="1">
      <alignment horizontal="left" vertical="center" wrapText="1"/>
      <protection locked="0"/>
    </xf>
    <xf numFmtId="0" fontId="11" fillId="6" borderId="73" xfId="0" applyFont="1" applyFill="1" applyBorder="1" applyAlignment="1" applyProtection="1">
      <alignment horizontal="center" vertical="center" wrapText="1"/>
      <protection locked="0"/>
    </xf>
    <xf numFmtId="0" fontId="11" fillId="6" borderId="255" xfId="0" applyFont="1" applyFill="1" applyBorder="1" applyAlignment="1" applyProtection="1">
      <alignment horizontal="center" vertical="center" wrapText="1"/>
      <protection locked="0"/>
    </xf>
    <xf numFmtId="0" fontId="48" fillId="7" borderId="114" xfId="1" applyFont="1" applyFill="1" applyBorder="1" applyAlignment="1" applyProtection="1">
      <alignment horizontal="center" vertical="center" shrinkToFit="1"/>
      <protection locked="0"/>
    </xf>
    <xf numFmtId="0" fontId="48" fillId="0" borderId="114" xfId="1" applyFont="1" applyBorder="1" applyAlignment="1">
      <alignment horizontal="center" vertical="center" shrinkToFit="1"/>
    </xf>
    <xf numFmtId="0" fontId="11" fillId="7" borderId="114" xfId="11" applyFont="1" applyFill="1" applyBorder="1" applyAlignment="1" applyProtection="1">
      <alignment horizontal="center" vertical="center" shrinkToFit="1"/>
      <protection locked="0"/>
    </xf>
    <xf numFmtId="0" fontId="9" fillId="0" borderId="178" xfId="1" applyFont="1" applyBorder="1" applyAlignment="1">
      <alignment horizontal="center" vertical="center" shrinkToFit="1"/>
    </xf>
    <xf numFmtId="0" fontId="6" fillId="0" borderId="177" xfId="1" applyBorder="1" applyAlignment="1">
      <alignment horizontal="center" vertical="center" shrinkToFit="1"/>
    </xf>
    <xf numFmtId="0" fontId="9" fillId="0" borderId="178" xfId="1" applyFont="1" applyBorder="1" applyAlignment="1">
      <alignment horizontal="left" vertical="center" shrinkToFit="1"/>
    </xf>
    <xf numFmtId="0" fontId="6" fillId="0" borderId="187" xfId="1" applyBorder="1" applyAlignment="1">
      <alignment horizontal="center" vertical="center" shrinkToFit="1"/>
    </xf>
    <xf numFmtId="0" fontId="9" fillId="0" borderId="179" xfId="1" applyFont="1" applyBorder="1" applyAlignment="1">
      <alignment horizontal="center" vertical="center" shrinkToFit="1"/>
    </xf>
    <xf numFmtId="0" fontId="9" fillId="0" borderId="179" xfId="1" applyFont="1" applyBorder="1" applyAlignment="1">
      <alignment horizontal="left" vertical="center" shrinkToFit="1"/>
    </xf>
    <xf numFmtId="0" fontId="11" fillId="0" borderId="256" xfId="0" applyFont="1" applyBorder="1" applyAlignment="1" applyProtection="1">
      <alignment horizontal="center" vertical="center" wrapText="1"/>
      <protection locked="0"/>
    </xf>
    <xf numFmtId="0" fontId="21" fillId="0" borderId="177" xfId="1" applyFont="1" applyBorder="1" applyAlignment="1">
      <alignment horizontal="center" vertical="center"/>
    </xf>
    <xf numFmtId="0" fontId="11" fillId="0" borderId="192" xfId="0" applyFont="1" applyBorder="1" applyProtection="1">
      <protection locked="0"/>
    </xf>
    <xf numFmtId="0" fontId="21" fillId="0" borderId="178" xfId="1" applyFont="1" applyBorder="1" applyAlignment="1">
      <alignment horizontal="center" vertical="center" shrinkToFit="1"/>
    </xf>
    <xf numFmtId="0" fontId="6" fillId="0" borderId="180" xfId="1" applyBorder="1">
      <alignment vertical="center"/>
    </xf>
    <xf numFmtId="0" fontId="6" fillId="0" borderId="145" xfId="1" applyBorder="1">
      <alignment vertical="center"/>
    </xf>
    <xf numFmtId="0" fontId="21" fillId="0" borderId="177" xfId="1" applyFont="1" applyBorder="1" applyAlignment="1">
      <alignment horizontal="center" vertical="center" shrinkToFit="1"/>
    </xf>
    <xf numFmtId="0" fontId="6" fillId="0" borderId="180" xfId="1" applyBorder="1" applyAlignment="1">
      <alignment horizontal="center" vertical="center"/>
    </xf>
    <xf numFmtId="0" fontId="11" fillId="9" borderId="146" xfId="0" applyFont="1" applyFill="1" applyBorder="1" applyAlignment="1" applyProtection="1">
      <alignment horizontal="center" vertical="center" wrapText="1"/>
      <protection locked="0"/>
    </xf>
    <xf numFmtId="0" fontId="11" fillId="3" borderId="103" xfId="10" applyFont="1" applyFill="1" applyBorder="1" applyAlignment="1" applyProtection="1">
      <alignment horizontal="center" vertical="center" shrinkToFit="1"/>
      <protection locked="0"/>
    </xf>
    <xf numFmtId="0" fontId="11" fillId="0" borderId="114" xfId="10" applyFont="1" applyBorder="1" applyAlignment="1" applyProtection="1">
      <alignment horizontal="center" vertical="center" wrapText="1"/>
      <protection locked="0"/>
    </xf>
    <xf numFmtId="0" fontId="11" fillId="0" borderId="0" xfId="0" applyFont="1" applyAlignment="1">
      <alignment vertical="center"/>
    </xf>
    <xf numFmtId="0" fontId="11" fillId="0" borderId="149" xfId="0" applyFont="1" applyBorder="1" applyAlignment="1" applyProtection="1">
      <alignment horizontal="center" vertical="center" wrapText="1"/>
      <protection locked="0"/>
    </xf>
    <xf numFmtId="0" fontId="11" fillId="6" borderId="165" xfId="0" applyFont="1" applyFill="1" applyBorder="1" applyAlignment="1" applyProtection="1">
      <alignment horizontal="center" vertical="center" wrapText="1"/>
      <protection locked="0"/>
    </xf>
    <xf numFmtId="0" fontId="11" fillId="6" borderId="189" xfId="0" applyFont="1" applyFill="1" applyBorder="1" applyAlignment="1" applyProtection="1">
      <alignment horizontal="center" vertical="center" wrapText="1"/>
      <protection locked="0"/>
    </xf>
    <xf numFmtId="0" fontId="11" fillId="6" borderId="177" xfId="0" applyFont="1" applyFill="1" applyBorder="1" applyAlignment="1" applyProtection="1">
      <alignment horizontal="center" vertical="top" wrapText="1"/>
      <protection locked="0"/>
    </xf>
    <xf numFmtId="0" fontId="11" fillId="6" borderId="187" xfId="0" applyFont="1" applyFill="1" applyBorder="1" applyAlignment="1" applyProtection="1">
      <alignment horizontal="center" vertical="top" wrapText="1"/>
      <protection locked="0"/>
    </xf>
    <xf numFmtId="0" fontId="11" fillId="6" borderId="178" xfId="10" applyFont="1" applyFill="1" applyBorder="1" applyAlignment="1" applyProtection="1">
      <alignment horizontal="center" vertical="center"/>
      <protection locked="0"/>
    </xf>
    <xf numFmtId="0" fontId="33" fillId="3" borderId="100" xfId="10" applyFont="1" applyFill="1" applyBorder="1" applyAlignment="1" applyProtection="1">
      <alignment horizontal="center" vertical="center" shrinkToFit="1"/>
      <protection locked="0"/>
    </xf>
    <xf numFmtId="0" fontId="11" fillId="6" borderId="74" xfId="10" applyFont="1" applyFill="1" applyBorder="1" applyAlignment="1" applyProtection="1">
      <alignment horizontal="center" vertical="center"/>
      <protection locked="0"/>
    </xf>
    <xf numFmtId="0" fontId="11" fillId="6" borderId="179" xfId="10" applyFont="1" applyFill="1" applyBorder="1" applyAlignment="1" applyProtection="1">
      <alignment horizontal="center" vertical="center"/>
      <protection locked="0"/>
    </xf>
    <xf numFmtId="177" fontId="11" fillId="6" borderId="120" xfId="10" applyNumberFormat="1" applyFont="1" applyFill="1" applyBorder="1" applyAlignment="1" applyProtection="1">
      <alignment horizontal="center" vertical="center" wrapText="1"/>
      <protection locked="0"/>
    </xf>
    <xf numFmtId="177" fontId="11" fillId="6" borderId="178" xfId="10" applyNumberFormat="1" applyFont="1" applyFill="1" applyBorder="1" applyAlignment="1" applyProtection="1">
      <alignment horizontal="center" vertical="center" wrapText="1"/>
      <protection locked="0"/>
    </xf>
    <xf numFmtId="177" fontId="11" fillId="6" borderId="179" xfId="10" applyNumberFormat="1" applyFont="1" applyFill="1" applyBorder="1" applyAlignment="1" applyProtection="1">
      <alignment horizontal="center" vertical="center" wrapText="1"/>
      <protection locked="0"/>
    </xf>
    <xf numFmtId="0" fontId="11" fillId="6" borderId="120" xfId="0" applyFont="1" applyFill="1" applyBorder="1" applyAlignment="1" applyProtection="1">
      <alignment horizontal="center" vertical="center" shrinkToFit="1"/>
      <protection locked="0"/>
    </xf>
    <xf numFmtId="177" fontId="11" fillId="6" borderId="120" xfId="0" applyNumberFormat="1" applyFont="1" applyFill="1" applyBorder="1" applyAlignment="1" applyProtection="1">
      <alignment horizontal="center" vertical="center" wrapText="1"/>
      <protection locked="0"/>
    </xf>
    <xf numFmtId="177" fontId="11" fillId="6" borderId="178" xfId="0" applyNumberFormat="1" applyFont="1" applyFill="1" applyBorder="1" applyAlignment="1" applyProtection="1">
      <alignment horizontal="center" vertical="center" wrapText="1"/>
      <protection locked="0"/>
    </xf>
    <xf numFmtId="177" fontId="11" fillId="6" borderId="179" xfId="0" applyNumberFormat="1" applyFont="1" applyFill="1" applyBorder="1" applyAlignment="1" applyProtection="1">
      <alignment horizontal="center" vertical="center" wrapText="1"/>
      <protection locked="0"/>
    </xf>
    <xf numFmtId="0" fontId="49" fillId="0" borderId="177" xfId="0" applyFont="1" applyBorder="1" applyAlignment="1">
      <alignment vertical="center" wrapText="1"/>
    </xf>
    <xf numFmtId="180" fontId="42" fillId="0" borderId="41" xfId="0" applyNumberFormat="1" applyFont="1" applyBorder="1" applyAlignment="1">
      <alignment horizontal="center" vertical="center" shrinkToFit="1"/>
    </xf>
    <xf numFmtId="0" fontId="42" fillId="0" borderId="41" xfId="0" applyFont="1" applyBorder="1" applyAlignment="1">
      <alignment vertical="center" shrinkToFit="1"/>
    </xf>
    <xf numFmtId="0" fontId="42" fillId="0" borderId="41" xfId="0" applyFont="1" applyBorder="1" applyAlignment="1">
      <alignment horizontal="center" vertical="center" shrinkToFit="1"/>
    </xf>
    <xf numFmtId="0" fontId="42" fillId="13" borderId="41" xfId="0" applyFont="1" applyFill="1" applyBorder="1" applyAlignment="1">
      <alignment horizontal="center" vertical="center" shrinkToFit="1"/>
    </xf>
    <xf numFmtId="0" fontId="44" fillId="12" borderId="41" xfId="0" applyFont="1" applyFill="1" applyBorder="1" applyAlignment="1">
      <alignment horizontal="center" vertical="center" shrinkToFit="1"/>
    </xf>
    <xf numFmtId="0" fontId="44" fillId="13" borderId="41" xfId="0" applyFont="1" applyFill="1" applyBorder="1" applyAlignment="1">
      <alignment horizontal="center" vertical="center" shrinkToFit="1"/>
    </xf>
    <xf numFmtId="0" fontId="44" fillId="13" borderId="42" xfId="0" applyFont="1" applyFill="1" applyBorder="1" applyAlignment="1">
      <alignment horizontal="center" vertical="center" shrinkToFit="1"/>
    </xf>
    <xf numFmtId="0" fontId="44" fillId="12" borderId="42" xfId="0" applyFont="1" applyFill="1" applyBorder="1" applyAlignment="1">
      <alignment horizontal="center" vertical="center" shrinkToFit="1"/>
    </xf>
    <xf numFmtId="180" fontId="42" fillId="0" borderId="191" xfId="0" applyNumberFormat="1" applyFont="1" applyBorder="1" applyAlignment="1">
      <alignment horizontal="center" vertical="center" shrinkToFit="1"/>
    </xf>
    <xf numFmtId="0" fontId="42" fillId="0" borderId="191" xfId="0" applyFont="1" applyBorder="1" applyAlignment="1">
      <alignment vertical="center" shrinkToFit="1"/>
    </xf>
    <xf numFmtId="0" fontId="42" fillId="0" borderId="191" xfId="0" applyFont="1" applyBorder="1" applyAlignment="1">
      <alignment horizontal="center" vertical="center" shrinkToFit="1"/>
    </xf>
    <xf numFmtId="0" fontId="42" fillId="13" borderId="191" xfId="0" applyFont="1" applyFill="1" applyBorder="1" applyAlignment="1">
      <alignment horizontal="center" vertical="center" shrinkToFit="1"/>
    </xf>
    <xf numFmtId="0" fontId="44" fillId="12" borderId="191" xfId="0" applyFont="1" applyFill="1" applyBorder="1" applyAlignment="1">
      <alignment horizontal="center" vertical="center" shrinkToFit="1"/>
    </xf>
    <xf numFmtId="0" fontId="44" fillId="13" borderId="191" xfId="0" applyFont="1" applyFill="1" applyBorder="1" applyAlignment="1">
      <alignment horizontal="center" vertical="center" shrinkToFit="1"/>
    </xf>
    <xf numFmtId="0" fontId="44" fillId="13" borderId="194" xfId="0" applyFont="1" applyFill="1" applyBorder="1" applyAlignment="1">
      <alignment horizontal="center" vertical="center" shrinkToFit="1"/>
    </xf>
    <xf numFmtId="0" fontId="44" fillId="13" borderId="72" xfId="0" applyFont="1" applyFill="1" applyBorder="1" applyAlignment="1">
      <alignment horizontal="center" vertical="center" shrinkToFit="1"/>
    </xf>
    <xf numFmtId="0" fontId="42" fillId="12" borderId="114" xfId="0" applyFont="1" applyFill="1" applyBorder="1" applyAlignment="1">
      <alignment horizontal="center" vertical="center" shrinkToFit="1"/>
    </xf>
    <xf numFmtId="0" fontId="44" fillId="12" borderId="133" xfId="0" applyFont="1" applyFill="1" applyBorder="1" applyAlignment="1">
      <alignment horizontal="center" vertical="center" shrinkToFit="1"/>
    </xf>
    <xf numFmtId="0" fontId="44" fillId="0" borderId="0" xfId="0" applyFont="1" applyAlignment="1">
      <alignment vertical="center"/>
    </xf>
    <xf numFmtId="0" fontId="11" fillId="4" borderId="177" xfId="0" applyFont="1" applyFill="1" applyBorder="1" applyAlignment="1">
      <alignment horizontal="center" vertical="center" shrinkToFit="1"/>
    </xf>
    <xf numFmtId="0" fontId="11" fillId="4" borderId="191" xfId="0" applyFont="1" applyFill="1" applyBorder="1" applyAlignment="1">
      <alignment horizontal="center" vertical="center" shrinkToFit="1"/>
    </xf>
    <xf numFmtId="0" fontId="11" fillId="4" borderId="41" xfId="0" applyFont="1" applyFill="1" applyBorder="1" applyAlignment="1">
      <alignment horizontal="center" vertical="center" shrinkToFit="1"/>
    </xf>
    <xf numFmtId="0" fontId="11" fillId="4" borderId="19" xfId="0" applyFont="1" applyFill="1" applyBorder="1" applyAlignment="1">
      <alignment horizontal="center" vertical="center" shrinkToFit="1"/>
    </xf>
    <xf numFmtId="0" fontId="44" fillId="0" borderId="27" xfId="0" applyFont="1" applyBorder="1" applyAlignment="1">
      <alignment horizontal="center" vertical="center"/>
    </xf>
    <xf numFmtId="0" fontId="11" fillId="4" borderId="114" xfId="0" applyFont="1" applyFill="1" applyBorder="1" applyAlignment="1">
      <alignment horizontal="center" vertical="center" shrinkToFit="1"/>
    </xf>
    <xf numFmtId="0" fontId="11" fillId="10" borderId="177" xfId="0" applyFont="1" applyFill="1" applyBorder="1" applyAlignment="1">
      <alignment horizontal="center" vertical="center" shrinkToFit="1"/>
    </xf>
    <xf numFmtId="0" fontId="42" fillId="0" borderId="0" xfId="0" applyFont="1" applyAlignment="1">
      <alignment vertical="center" shrinkToFit="1"/>
    </xf>
    <xf numFmtId="0" fontId="44" fillId="0" borderId="0" xfId="0" applyFont="1" applyAlignment="1">
      <alignment horizontal="center" vertical="center"/>
    </xf>
    <xf numFmtId="180" fontId="42" fillId="0" borderId="19" xfId="0" applyNumberFormat="1" applyFont="1" applyBorder="1" applyAlignment="1">
      <alignment horizontal="center" vertical="center" shrinkToFit="1"/>
    </xf>
    <xf numFmtId="0" fontId="42" fillId="0" borderId="19" xfId="0" applyFont="1" applyBorder="1" applyAlignment="1">
      <alignment vertical="center" shrinkToFit="1"/>
    </xf>
    <xf numFmtId="0" fontId="42" fillId="13" borderId="19" xfId="0" applyFont="1" applyFill="1" applyBorder="1" applyAlignment="1">
      <alignment horizontal="center" vertical="center" shrinkToFit="1"/>
    </xf>
    <xf numFmtId="0" fontId="44" fillId="12" borderId="19" xfId="0" applyFont="1" applyFill="1" applyBorder="1" applyAlignment="1">
      <alignment horizontal="center" vertical="center" shrinkToFit="1"/>
    </xf>
    <xf numFmtId="0" fontId="44" fillId="13" borderId="19" xfId="0" applyFont="1" applyFill="1" applyBorder="1" applyAlignment="1">
      <alignment horizontal="center" vertical="center" shrinkToFit="1"/>
    </xf>
    <xf numFmtId="0" fontId="44" fillId="13" borderId="20" xfId="0" applyFont="1" applyFill="1" applyBorder="1" applyAlignment="1">
      <alignment horizontal="center" vertical="center" shrinkToFit="1"/>
    </xf>
    <xf numFmtId="0" fontId="42" fillId="0" borderId="19" xfId="0" applyFont="1" applyBorder="1" applyAlignment="1">
      <alignment horizontal="center" vertical="center" shrinkToFit="1"/>
    </xf>
    <xf numFmtId="0" fontId="44" fillId="12" borderId="20" xfId="0" applyFont="1" applyFill="1" applyBorder="1" applyAlignment="1">
      <alignment horizontal="center" vertical="center" shrinkToFit="1"/>
    </xf>
    <xf numFmtId="0" fontId="44" fillId="0" borderId="42" xfId="0" applyFont="1" applyBorder="1" applyAlignment="1">
      <alignment horizontal="center" vertical="center" shrinkToFit="1"/>
    </xf>
    <xf numFmtId="0" fontId="44" fillId="0" borderId="2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93" xfId="0" applyFont="1" applyBorder="1" applyAlignment="1">
      <alignment horizontal="center" vertical="center" shrinkToFit="1"/>
    </xf>
    <xf numFmtId="0" fontId="23" fillId="0" borderId="146"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82" xfId="0" applyFont="1" applyBorder="1" applyAlignment="1">
      <alignment horizontal="center" vertical="center" shrinkToFit="1"/>
    </xf>
    <xf numFmtId="0" fontId="23" fillId="15" borderId="41" xfId="0" applyFont="1" applyFill="1" applyBorder="1" applyAlignment="1">
      <alignment horizontal="center" vertical="center" shrinkToFit="1"/>
    </xf>
    <xf numFmtId="0" fontId="23" fillId="15" borderId="19" xfId="0" applyFont="1" applyFill="1" applyBorder="1" applyAlignment="1">
      <alignment horizontal="center" vertical="center" shrinkToFit="1"/>
    </xf>
    <xf numFmtId="0" fontId="44" fillId="0" borderId="114" xfId="0" applyFont="1" applyBorder="1" applyAlignment="1">
      <alignment horizontal="center" vertical="center" shrinkToFit="1"/>
    </xf>
    <xf numFmtId="0" fontId="44" fillId="0" borderId="71" xfId="0" applyFont="1" applyBorder="1" applyAlignment="1">
      <alignment horizontal="center" vertical="center" shrinkToFit="1"/>
    </xf>
    <xf numFmtId="0" fontId="44" fillId="0" borderId="41" xfId="0" applyFont="1" applyBorder="1" applyAlignment="1">
      <alignment horizontal="center" vertical="center" shrinkToFit="1"/>
    </xf>
    <xf numFmtId="0" fontId="44" fillId="0" borderId="19" xfId="0" applyFont="1" applyBorder="1" applyAlignment="1">
      <alignment horizontal="center" vertical="center" shrinkToFit="1"/>
    </xf>
    <xf numFmtId="0" fontId="23" fillId="12" borderId="177" xfId="0" applyFont="1" applyFill="1" applyBorder="1" applyAlignment="1">
      <alignment horizontal="center" vertical="center" shrinkToFit="1"/>
    </xf>
    <xf numFmtId="0" fontId="23" fillId="13" borderId="177" xfId="0" applyFont="1" applyFill="1" applyBorder="1" applyAlignment="1">
      <alignment horizontal="center" vertical="center" shrinkToFit="1"/>
    </xf>
    <xf numFmtId="0" fontId="11" fillId="14" borderId="41" xfId="0" applyFont="1" applyFill="1" applyBorder="1" applyAlignment="1">
      <alignment horizontal="left" vertical="center" shrinkToFit="1"/>
    </xf>
    <xf numFmtId="0" fontId="23" fillId="0" borderId="30" xfId="0" applyFont="1" applyBorder="1" applyAlignment="1">
      <alignment horizontal="center" vertical="center" shrinkToFit="1"/>
    </xf>
    <xf numFmtId="0" fontId="11" fillId="11" borderId="30" xfId="0" applyFont="1" applyFill="1" applyBorder="1" applyAlignment="1">
      <alignment horizontal="left" vertical="center" shrinkToFit="1"/>
    </xf>
    <xf numFmtId="0" fontId="11" fillId="0" borderId="30" xfId="0" applyFont="1" applyBorder="1" applyAlignment="1">
      <alignment horizontal="left" vertical="center" shrinkToFit="1"/>
    </xf>
    <xf numFmtId="0" fontId="11" fillId="14" borderId="30" xfId="0" applyFont="1" applyFill="1" applyBorder="1" applyAlignment="1">
      <alignment horizontal="left" vertical="center" shrinkToFit="1"/>
    </xf>
    <xf numFmtId="0" fontId="13" fillId="11" borderId="30" xfId="0" applyFont="1" applyFill="1" applyBorder="1" applyAlignment="1">
      <alignment horizontal="left" vertical="center" shrinkToFit="1"/>
    </xf>
    <xf numFmtId="0" fontId="13" fillId="0" borderId="30" xfId="0" applyFont="1" applyBorder="1" applyAlignment="1">
      <alignment horizontal="left" vertical="center" shrinkToFit="1"/>
    </xf>
    <xf numFmtId="0" fontId="6" fillId="0" borderId="0" xfId="1" applyAlignment="1" applyProtection="1">
      <alignment horizontal="right" vertical="center" shrinkToFit="1"/>
      <protection locked="0"/>
    </xf>
    <xf numFmtId="0" fontId="18" fillId="0" borderId="0" xfId="1" applyFont="1" applyAlignment="1" applyProtection="1">
      <alignment horizontal="center" vertical="center" shrinkToFit="1"/>
      <protection locked="0"/>
    </xf>
    <xf numFmtId="0" fontId="6" fillId="0" borderId="177" xfId="1" applyBorder="1" applyAlignment="1" applyProtection="1">
      <alignment vertical="center" shrinkToFit="1"/>
      <protection locked="0"/>
    </xf>
    <xf numFmtId="0" fontId="6" fillId="0" borderId="0" xfId="1" applyAlignment="1" applyProtection="1">
      <alignment vertical="center" shrinkToFit="1"/>
      <protection locked="0"/>
    </xf>
    <xf numFmtId="0" fontId="28" fillId="0" borderId="0" xfId="2" applyFont="1" applyAlignment="1" applyProtection="1">
      <alignment vertical="center" shrinkToFit="1"/>
      <protection locked="0"/>
    </xf>
    <xf numFmtId="0" fontId="29" fillId="0" borderId="0" xfId="2" applyFont="1" applyAlignment="1" applyProtection="1">
      <alignment vertical="center" shrinkToFit="1"/>
      <protection locked="0"/>
    </xf>
    <xf numFmtId="0" fontId="8" fillId="0" borderId="0" xfId="1" applyFont="1" applyAlignment="1">
      <alignment vertical="center" shrinkToFit="1"/>
    </xf>
    <xf numFmtId="0" fontId="14" fillId="0" borderId="0" xfId="1" applyFont="1" applyAlignment="1" applyProtection="1">
      <alignment vertical="center" shrinkToFit="1"/>
      <protection locked="0"/>
    </xf>
    <xf numFmtId="0" fontId="6" fillId="0" borderId="41" xfId="1" applyBorder="1" applyAlignment="1" applyProtection="1">
      <alignment horizontal="center" vertical="center" shrinkToFit="1"/>
      <protection locked="0"/>
    </xf>
    <xf numFmtId="0" fontId="6" fillId="0" borderId="41" xfId="1" applyBorder="1" applyAlignment="1" applyProtection="1">
      <alignment horizontal="left" vertical="center" shrinkToFit="1"/>
      <protection locked="0"/>
    </xf>
    <xf numFmtId="0" fontId="6" fillId="0" borderId="41" xfId="1" applyBorder="1" applyAlignment="1" applyProtection="1">
      <alignment vertical="center" shrinkToFit="1"/>
      <protection locked="0"/>
    </xf>
    <xf numFmtId="0" fontId="6" fillId="0" borderId="30" xfId="1" applyBorder="1" applyAlignment="1" applyProtection="1">
      <alignment horizontal="center" vertical="center" shrinkToFit="1"/>
      <protection locked="0"/>
    </xf>
    <xf numFmtId="0" fontId="6" fillId="0" borderId="30" xfId="1" applyBorder="1" applyAlignment="1" applyProtection="1">
      <alignment horizontal="left" vertical="center" shrinkToFit="1"/>
      <protection locked="0"/>
    </xf>
    <xf numFmtId="0" fontId="6" fillId="0" borderId="30" xfId="1" applyBorder="1" applyAlignment="1" applyProtection="1">
      <alignment vertical="center" shrinkToFit="1"/>
      <protection locked="0"/>
    </xf>
    <xf numFmtId="0" fontId="6" fillId="0" borderId="19" xfId="1" applyBorder="1" applyAlignment="1" applyProtection="1">
      <alignment horizontal="center" vertical="center" shrinkToFit="1"/>
      <protection locked="0"/>
    </xf>
    <xf numFmtId="0" fontId="6" fillId="0" borderId="19" xfId="1" applyBorder="1" applyAlignment="1" applyProtection="1">
      <alignment horizontal="left" vertical="center" shrinkToFit="1"/>
      <protection locked="0"/>
    </xf>
    <xf numFmtId="0" fontId="6" fillId="0" borderId="19" xfId="1" applyBorder="1" applyAlignment="1" applyProtection="1">
      <alignment vertical="center" shrinkToFit="1"/>
      <protection locked="0"/>
    </xf>
    <xf numFmtId="0" fontId="6" fillId="0" borderId="177" xfId="1" applyBorder="1" applyAlignment="1" applyProtection="1">
      <alignment horizontal="left" vertical="center" shrinkToFit="1"/>
      <protection locked="0"/>
    </xf>
    <xf numFmtId="0" fontId="6" fillId="0" borderId="0" xfId="1" quotePrefix="1" applyAlignment="1" applyProtection="1">
      <alignment vertical="center" shrinkToFit="1"/>
      <protection locked="0"/>
    </xf>
    <xf numFmtId="0" fontId="6" fillId="0" borderId="51" xfId="1" applyBorder="1" applyAlignment="1" applyProtection="1">
      <alignment vertical="center" shrinkToFit="1"/>
      <protection locked="0"/>
    </xf>
    <xf numFmtId="0" fontId="9" fillId="0" borderId="0" xfId="1" applyFont="1" applyAlignment="1" applyProtection="1">
      <alignment vertical="center" shrinkToFit="1"/>
      <protection locked="0"/>
    </xf>
    <xf numFmtId="0" fontId="14" fillId="16" borderId="177" xfId="1" applyFont="1" applyFill="1" applyBorder="1" applyAlignment="1" applyProtection="1">
      <alignment horizontal="center" vertical="center" shrinkToFit="1"/>
      <protection locked="0"/>
    </xf>
    <xf numFmtId="0" fontId="6" fillId="16" borderId="19" xfId="1" applyFill="1" applyBorder="1" applyAlignment="1" applyProtection="1">
      <alignment horizontal="center" vertical="center" shrinkToFit="1"/>
      <protection locked="0"/>
    </xf>
    <xf numFmtId="0" fontId="6" fillId="16" borderId="19" xfId="1" applyFill="1" applyBorder="1" applyAlignment="1" applyProtection="1">
      <alignment horizontal="left" vertical="center" shrinkToFit="1"/>
      <protection locked="0"/>
    </xf>
    <xf numFmtId="0" fontId="6" fillId="16" borderId="30" xfId="1" applyFill="1" applyBorder="1" applyAlignment="1" applyProtection="1">
      <alignment horizontal="center" vertical="center" shrinkToFit="1"/>
      <protection locked="0"/>
    </xf>
    <xf numFmtId="0" fontId="6" fillId="16" borderId="30" xfId="1" applyFill="1" applyBorder="1" applyAlignment="1" applyProtection="1">
      <alignment horizontal="left" vertical="center" shrinkToFit="1"/>
      <protection locked="0"/>
    </xf>
    <xf numFmtId="0" fontId="6" fillId="16" borderId="41" xfId="1" applyFill="1" applyBorder="1" applyAlignment="1" applyProtection="1">
      <alignment horizontal="center" vertical="center" shrinkToFit="1"/>
      <protection locked="0"/>
    </xf>
    <xf numFmtId="0" fontId="6" fillId="16" borderId="51" xfId="1" applyFill="1" applyBorder="1" applyAlignment="1" applyProtection="1">
      <alignment vertical="center" shrinkToFit="1"/>
      <protection locked="0"/>
    </xf>
    <xf numFmtId="0" fontId="6" fillId="16" borderId="177" xfId="1" applyFill="1" applyBorder="1" applyAlignment="1" applyProtection="1">
      <alignment horizontal="left" vertical="center" shrinkToFit="1"/>
      <protection locked="0"/>
    </xf>
    <xf numFmtId="0" fontId="9" fillId="0" borderId="0" xfId="2" applyFont="1" applyAlignment="1" applyProtection="1">
      <alignment vertical="center" shrinkToFit="1"/>
      <protection locked="0"/>
    </xf>
    <xf numFmtId="0" fontId="9" fillId="0" borderId="0" xfId="1" applyFont="1" applyAlignment="1" applyProtection="1">
      <alignment vertical="top" wrapText="1"/>
      <protection locked="0"/>
    </xf>
    <xf numFmtId="0" fontId="8" fillId="0" borderId="0" xfId="1" applyFont="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6" fillId="0" borderId="1" xfId="1" applyBorder="1" applyAlignment="1" applyProtection="1">
      <alignment horizontal="center" vertical="center" shrinkToFi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0" fontId="17" fillId="0" borderId="0" xfId="0" applyFont="1"/>
    <xf numFmtId="0" fontId="29" fillId="0" borderId="0" xfId="1" applyFont="1" applyProtection="1">
      <alignment vertical="center"/>
      <protection locked="0"/>
    </xf>
    <xf numFmtId="0" fontId="8" fillId="0" borderId="177" xfId="1" applyFont="1" applyBorder="1" applyAlignment="1" applyProtection="1">
      <alignment horizontal="center" vertical="center" shrinkToFit="1"/>
      <protection locked="0"/>
    </xf>
    <xf numFmtId="180" fontId="42" fillId="0" borderId="0" xfId="0" applyNumberFormat="1" applyFont="1" applyAlignment="1">
      <alignment horizontal="center" vertical="center"/>
    </xf>
    <xf numFmtId="0" fontId="42" fillId="0" borderId="0" xfId="0" applyFont="1" applyAlignment="1">
      <alignment vertical="center"/>
    </xf>
    <xf numFmtId="0" fontId="45" fillId="0" borderId="0" xfId="0" applyFont="1" applyAlignment="1">
      <alignment vertical="center"/>
    </xf>
    <xf numFmtId="0" fontId="11" fillId="12" borderId="30" xfId="0" applyFont="1" applyFill="1" applyBorder="1" applyAlignment="1">
      <alignment horizontal="left" vertical="center" shrinkToFit="1"/>
    </xf>
    <xf numFmtId="0" fontId="11" fillId="0" borderId="263" xfId="0" applyFont="1" applyBorder="1" applyAlignment="1" applyProtection="1">
      <alignment horizontal="center" vertical="center" wrapText="1"/>
      <protection locked="0"/>
    </xf>
    <xf numFmtId="0" fontId="11" fillId="0" borderId="264" xfId="0" applyFont="1" applyBorder="1" applyAlignment="1" applyProtection="1">
      <alignment horizontal="center" vertical="center" wrapText="1"/>
      <protection locked="0"/>
    </xf>
    <xf numFmtId="0" fontId="11" fillId="9" borderId="117" xfId="0" applyFont="1" applyFill="1" applyBorder="1" applyAlignment="1" applyProtection="1">
      <alignment horizontal="center" vertical="center" wrapText="1"/>
      <protection locked="0"/>
    </xf>
    <xf numFmtId="0" fontId="11" fillId="9" borderId="114" xfId="0" applyFont="1" applyFill="1" applyBorder="1" applyAlignment="1" applyProtection="1">
      <alignment horizontal="center" vertical="center" wrapText="1"/>
      <protection locked="0"/>
    </xf>
    <xf numFmtId="0" fontId="11" fillId="9" borderId="115" xfId="0" applyFont="1" applyFill="1" applyBorder="1" applyAlignment="1" applyProtection="1">
      <alignment horizontal="center" vertical="center" wrapText="1"/>
      <protection locked="0"/>
    </xf>
    <xf numFmtId="0" fontId="11" fillId="9" borderId="265" xfId="0" applyFont="1" applyFill="1" applyBorder="1" applyAlignment="1" applyProtection="1">
      <alignment horizontal="center" vertical="center" wrapText="1"/>
      <protection locked="0"/>
    </xf>
    <xf numFmtId="0" fontId="48" fillId="9" borderId="114" xfId="1" applyFont="1" applyFill="1" applyBorder="1" applyAlignment="1">
      <alignment horizontal="center" vertical="center" shrinkToFit="1"/>
    </xf>
    <xf numFmtId="0" fontId="9" fillId="9" borderId="114" xfId="1" applyFont="1" applyFill="1" applyBorder="1" applyAlignment="1">
      <alignment horizontal="center" vertical="center" shrinkToFit="1"/>
    </xf>
    <xf numFmtId="0" fontId="6" fillId="9" borderId="71" xfId="1" applyFill="1" applyBorder="1" applyAlignment="1">
      <alignment horizontal="center" vertical="center" shrinkToFit="1"/>
    </xf>
    <xf numFmtId="0" fontId="9" fillId="9" borderId="146" xfId="1" applyFont="1" applyFill="1" applyBorder="1" applyAlignment="1">
      <alignment horizontal="center" vertical="center" shrinkToFit="1"/>
    </xf>
    <xf numFmtId="0" fontId="9" fillId="9" borderId="146" xfId="1" applyFont="1" applyFill="1" applyBorder="1" applyAlignment="1">
      <alignment horizontal="left" vertical="center" shrinkToFit="1"/>
    </xf>
    <xf numFmtId="178" fontId="9" fillId="9" borderId="146" xfId="1" applyNumberFormat="1" applyFont="1" applyFill="1" applyBorder="1" applyAlignment="1">
      <alignment horizontal="center" vertical="center" shrinkToFit="1"/>
    </xf>
    <xf numFmtId="0" fontId="16" fillId="0" borderId="268" xfId="0" applyFont="1" applyBorder="1" applyAlignment="1" applyProtection="1">
      <alignment horizontal="center" vertical="center" shrinkToFit="1"/>
      <protection locked="0"/>
    </xf>
    <xf numFmtId="0" fontId="6" fillId="7" borderId="146" xfId="1" applyFill="1" applyBorder="1" applyAlignment="1">
      <alignment horizontal="left" vertical="center" shrinkToFit="1"/>
    </xf>
    <xf numFmtId="0" fontId="6" fillId="9" borderId="146" xfId="1" applyFill="1" applyBorder="1" applyAlignment="1">
      <alignment horizontal="left" vertical="center" shrinkToFit="1"/>
    </xf>
    <xf numFmtId="0" fontId="6" fillId="0" borderId="177" xfId="1" quotePrefix="1" applyBorder="1" applyAlignment="1">
      <alignment horizontal="center" vertical="center"/>
    </xf>
    <xf numFmtId="0" fontId="22" fillId="7" borderId="184" xfId="1" applyFont="1" applyFill="1" applyBorder="1" applyAlignment="1" applyProtection="1">
      <alignment horizontal="center" vertical="center" shrinkToFit="1"/>
      <protection locked="0"/>
    </xf>
    <xf numFmtId="0" fontId="21" fillId="0" borderId="138" xfId="1" applyFont="1" applyBorder="1" applyAlignment="1">
      <alignment horizontal="center" vertical="center" shrinkToFit="1"/>
    </xf>
    <xf numFmtId="0" fontId="22" fillId="7" borderId="184" xfId="1" applyFont="1" applyFill="1" applyBorder="1" applyAlignment="1" applyProtection="1">
      <alignment horizontal="center" vertical="center" wrapText="1"/>
      <protection locked="0"/>
    </xf>
    <xf numFmtId="0" fontId="6" fillId="7" borderId="184" xfId="1" applyFill="1" applyBorder="1" applyAlignment="1" applyProtection="1">
      <alignment horizontal="center" vertical="center" shrinkToFit="1"/>
      <protection locked="0"/>
    </xf>
    <xf numFmtId="0" fontId="6" fillId="7" borderId="184" xfId="1" applyFill="1" applyBorder="1" applyAlignment="1" applyProtection="1">
      <alignment horizontal="center" vertical="center"/>
      <protection locked="0"/>
    </xf>
    <xf numFmtId="0" fontId="6" fillId="0" borderId="177" xfId="1" applyBorder="1" applyAlignment="1">
      <alignment horizontal="center" vertical="center"/>
    </xf>
    <xf numFmtId="0" fontId="11" fillId="0" borderId="0" xfId="0" applyFont="1" applyAlignment="1">
      <alignment horizontal="center"/>
    </xf>
    <xf numFmtId="0" fontId="6" fillId="7" borderId="179" xfId="1" applyFill="1" applyBorder="1" applyAlignment="1">
      <alignment horizontal="left" vertical="center" shrinkToFit="1"/>
    </xf>
    <xf numFmtId="0" fontId="48" fillId="7" borderId="187" xfId="1" applyFont="1" applyFill="1" applyBorder="1" applyAlignment="1" applyProtection="1">
      <alignment horizontal="center" vertical="center" shrinkToFit="1"/>
      <protection locked="0"/>
    </xf>
    <xf numFmtId="0" fontId="48" fillId="0" borderId="187" xfId="1" applyFont="1" applyBorder="1" applyAlignment="1">
      <alignment horizontal="center" vertical="center" shrinkToFit="1"/>
    </xf>
    <xf numFmtId="0" fontId="11" fillId="7" borderId="187" xfId="1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locked="0"/>
    </xf>
    <xf numFmtId="14" fontId="17" fillId="9" borderId="114" xfId="0" applyNumberFormat="1" applyFont="1" applyFill="1" applyBorder="1" applyAlignment="1" applyProtection="1">
      <alignment horizontal="center" vertical="center" shrinkToFit="1"/>
      <protection locked="0"/>
    </xf>
    <xf numFmtId="177" fontId="17" fillId="6" borderId="114" xfId="0" applyNumberFormat="1" applyFont="1" applyFill="1" applyBorder="1" applyAlignment="1" applyProtection="1">
      <alignment horizontal="center" vertical="center" shrinkToFit="1"/>
      <protection locked="0"/>
    </xf>
    <xf numFmtId="177" fontId="17" fillId="6" borderId="177" xfId="0" applyNumberFormat="1" applyFont="1" applyFill="1" applyBorder="1" applyAlignment="1" applyProtection="1">
      <alignment horizontal="center" vertical="center" shrinkToFit="1"/>
      <protection locked="0"/>
    </xf>
    <xf numFmtId="177" fontId="17" fillId="6" borderId="187" xfId="0" applyNumberFormat="1" applyFont="1" applyFill="1" applyBorder="1" applyAlignment="1" applyProtection="1">
      <alignment horizontal="center" vertical="center" shrinkToFit="1"/>
      <protection locked="0"/>
    </xf>
    <xf numFmtId="178" fontId="11" fillId="7" borderId="178" xfId="11" applyNumberFormat="1" applyFont="1" applyFill="1" applyBorder="1" applyAlignment="1">
      <alignment horizontal="center" vertical="center" shrinkToFit="1"/>
    </xf>
    <xf numFmtId="178" fontId="11" fillId="7" borderId="179" xfId="11" applyNumberFormat="1" applyFont="1" applyFill="1" applyBorder="1" applyAlignment="1">
      <alignment horizontal="center" vertical="center" shrinkToFit="1"/>
    </xf>
    <xf numFmtId="0" fontId="11" fillId="0" borderId="177" xfId="1" applyFont="1" applyBorder="1" applyAlignment="1">
      <alignment horizontal="center" vertical="center" shrinkToFit="1"/>
    </xf>
    <xf numFmtId="0" fontId="11" fillId="0" borderId="178" xfId="1" applyFont="1" applyBorder="1" applyAlignment="1">
      <alignment horizontal="center" vertical="center" shrinkToFit="1"/>
    </xf>
    <xf numFmtId="0" fontId="51" fillId="0" borderId="184" xfId="1" applyFont="1" applyBorder="1" applyAlignment="1">
      <alignment horizontal="center" vertical="center" shrinkToFit="1"/>
    </xf>
    <xf numFmtId="0" fontId="11" fillId="0" borderId="138" xfId="1" applyFont="1" applyBorder="1" applyAlignment="1">
      <alignment horizontal="center" vertical="center" shrinkToFit="1"/>
    </xf>
    <xf numFmtId="0" fontId="6" fillId="6" borderId="25" xfId="1" applyFill="1" applyBorder="1" applyAlignment="1" applyProtection="1">
      <alignment horizontal="center" vertical="center"/>
      <protection locked="0"/>
    </xf>
    <xf numFmtId="0" fontId="11" fillId="0" borderId="0" xfId="0" applyFont="1" applyAlignment="1">
      <alignment horizontal="center" vertical="center"/>
    </xf>
    <xf numFmtId="0" fontId="31" fillId="6" borderId="84" xfId="1" applyFont="1" applyFill="1" applyBorder="1" applyAlignment="1" applyProtection="1">
      <alignment horizontal="left" vertical="center" shrinkToFit="1"/>
      <protection locked="0"/>
    </xf>
    <xf numFmtId="0" fontId="31" fillId="6" borderId="32" xfId="1" applyFont="1" applyFill="1" applyBorder="1" applyAlignment="1" applyProtection="1">
      <alignment horizontal="left" vertical="center" shrinkToFit="1"/>
      <protection locked="0"/>
    </xf>
    <xf numFmtId="0" fontId="31" fillId="6" borderId="53" xfId="1" applyFont="1" applyFill="1" applyBorder="1" applyAlignment="1" applyProtection="1">
      <alignment horizontal="left" vertical="center" shrinkToFit="1"/>
      <protection locked="0"/>
    </xf>
    <xf numFmtId="0" fontId="31" fillId="6" borderId="43" xfId="1" applyFont="1" applyFill="1" applyBorder="1" applyAlignment="1" applyProtection="1">
      <alignment horizontal="left" vertical="center" shrinkToFit="1"/>
      <protection locked="0"/>
    </xf>
    <xf numFmtId="0" fontId="31" fillId="6" borderId="21" xfId="1" applyFont="1" applyFill="1" applyBorder="1" applyAlignment="1" applyProtection="1">
      <alignment horizontal="left" vertical="center" shrinkToFit="1"/>
      <protection locked="0"/>
    </xf>
    <xf numFmtId="0" fontId="31" fillId="6" borderId="73" xfId="1" applyFont="1" applyFill="1" applyBorder="1" applyAlignment="1" applyProtection="1">
      <alignment horizontal="left" vertical="center" shrinkToFit="1"/>
      <protection locked="0"/>
    </xf>
    <xf numFmtId="0" fontId="31" fillId="6" borderId="62" xfId="1" applyFont="1" applyFill="1" applyBorder="1" applyAlignment="1" applyProtection="1">
      <alignment horizontal="left" vertical="center" shrinkToFit="1"/>
      <protection locked="0"/>
    </xf>
    <xf numFmtId="0" fontId="31" fillId="6" borderId="10" xfId="1" applyFont="1" applyFill="1" applyBorder="1" applyAlignment="1" applyProtection="1">
      <alignment horizontal="left" vertical="center" shrinkToFit="1"/>
      <protection locked="0"/>
    </xf>
    <xf numFmtId="0" fontId="16" fillId="9" borderId="115" xfId="0" applyFont="1" applyFill="1" applyBorder="1" applyAlignment="1" applyProtection="1">
      <alignment horizontal="left" vertical="center" shrinkToFit="1"/>
      <protection locked="0"/>
    </xf>
    <xf numFmtId="0" fontId="16" fillId="6" borderId="115" xfId="0" applyFont="1" applyFill="1" applyBorder="1" applyAlignment="1" applyProtection="1">
      <alignment horizontal="left" vertical="center" shrinkToFit="1"/>
      <protection locked="0"/>
    </xf>
    <xf numFmtId="0" fontId="16" fillId="6" borderId="184" xfId="0" applyFont="1" applyFill="1" applyBorder="1" applyAlignment="1" applyProtection="1">
      <alignment horizontal="left" vertical="center" shrinkToFit="1"/>
      <protection locked="0"/>
    </xf>
    <xf numFmtId="0" fontId="16" fillId="6" borderId="188" xfId="0" applyFont="1" applyFill="1" applyBorder="1" applyAlignment="1" applyProtection="1">
      <alignment horizontal="left" vertical="center" shrinkToFit="1"/>
      <protection locked="0"/>
    </xf>
    <xf numFmtId="0" fontId="35" fillId="0" borderId="0" xfId="2" applyFont="1" applyAlignment="1" applyProtection="1">
      <alignment horizontal="center" shrinkToFit="1"/>
      <protection locked="0"/>
    </xf>
    <xf numFmtId="0" fontId="11" fillId="0" borderId="133" xfId="8" applyFont="1" applyBorder="1" applyAlignment="1" applyProtection="1">
      <alignment horizontal="center" vertical="center" wrapText="1"/>
      <protection locked="0"/>
    </xf>
    <xf numFmtId="0" fontId="11" fillId="6" borderId="302" xfId="0" applyFont="1" applyFill="1" applyBorder="1" applyAlignment="1" applyProtection="1">
      <alignment horizontal="center" vertical="center" wrapText="1"/>
      <protection locked="0"/>
    </xf>
    <xf numFmtId="0" fontId="11" fillId="6" borderId="307" xfId="0" applyFont="1" applyFill="1" applyBorder="1" applyAlignment="1" applyProtection="1">
      <alignment horizontal="center" vertical="center" wrapText="1"/>
      <protection locked="0"/>
    </xf>
    <xf numFmtId="0" fontId="11" fillId="6" borderId="114" xfId="8" applyFont="1" applyFill="1" applyBorder="1" applyAlignment="1" applyProtection="1">
      <alignment horizontal="center" vertical="center" wrapText="1"/>
      <protection locked="0"/>
    </xf>
    <xf numFmtId="0" fontId="11" fillId="0" borderId="306" xfId="8" applyFont="1" applyBorder="1" applyAlignment="1" applyProtection="1">
      <alignment horizontal="center" vertical="center" wrapText="1"/>
      <protection locked="0"/>
    </xf>
    <xf numFmtId="0" fontId="11" fillId="6" borderId="304" xfId="0" applyFont="1" applyFill="1" applyBorder="1" applyAlignment="1" applyProtection="1">
      <alignment horizontal="center" vertical="center" wrapText="1"/>
      <protection locked="0"/>
    </xf>
    <xf numFmtId="0" fontId="11" fillId="6" borderId="303" xfId="0" applyFont="1" applyFill="1" applyBorder="1" applyAlignment="1" applyProtection="1">
      <alignment horizontal="center" vertical="center" wrapText="1"/>
      <protection locked="0"/>
    </xf>
    <xf numFmtId="0" fontId="11" fillId="6" borderId="304" xfId="0" applyFont="1" applyFill="1" applyBorder="1" applyAlignment="1" applyProtection="1">
      <alignment vertical="center" shrinkToFit="1"/>
      <protection locked="0"/>
    </xf>
    <xf numFmtId="0" fontId="11" fillId="6" borderId="303" xfId="0" applyFont="1" applyFill="1" applyBorder="1" applyAlignment="1" applyProtection="1">
      <alignment vertical="center" shrinkToFit="1"/>
      <protection locked="0"/>
    </xf>
    <xf numFmtId="0" fontId="11" fillId="6" borderId="301" xfId="0" applyFont="1" applyFill="1" applyBorder="1" applyAlignment="1" applyProtection="1">
      <alignment horizontal="center" vertical="center" wrapText="1"/>
      <protection locked="0"/>
    </xf>
    <xf numFmtId="0" fontId="11" fillId="6" borderId="308" xfId="0" applyFont="1" applyFill="1" applyBorder="1" applyAlignment="1" applyProtection="1">
      <alignment horizontal="center" vertical="center" wrapText="1"/>
      <protection locked="0"/>
    </xf>
    <xf numFmtId="0" fontId="11" fillId="6" borderId="300" xfId="0" applyFont="1" applyFill="1" applyBorder="1" applyAlignment="1" applyProtection="1">
      <alignment horizontal="left" vertical="center" shrinkToFit="1"/>
      <protection locked="0"/>
    </xf>
    <xf numFmtId="0" fontId="11" fillId="6" borderId="310" xfId="0" applyFont="1" applyFill="1" applyBorder="1" applyAlignment="1" applyProtection="1">
      <alignment horizontal="left" vertical="center" shrinkToFit="1"/>
      <protection locked="0"/>
    </xf>
    <xf numFmtId="0" fontId="11" fillId="0" borderId="305" xfId="8" applyFont="1" applyBorder="1" applyAlignment="1" applyProtection="1">
      <alignment horizontal="center" vertical="center" wrapText="1"/>
      <protection locked="0"/>
    </xf>
    <xf numFmtId="0" fontId="11" fillId="0" borderId="293" xfId="8" applyFont="1" applyBorder="1" applyAlignment="1" applyProtection="1">
      <alignment horizontal="center" vertical="center" wrapText="1"/>
      <protection locked="0"/>
    </xf>
    <xf numFmtId="0" fontId="11" fillId="0" borderId="307" xfId="8" applyFont="1" applyBorder="1" applyAlignment="1" applyProtection="1">
      <alignment horizontal="center" vertical="center" wrapText="1"/>
      <protection locked="0"/>
    </xf>
    <xf numFmtId="0" fontId="11" fillId="3" borderId="302" xfId="8" applyFont="1" applyFill="1" applyBorder="1" applyAlignment="1" applyProtection="1">
      <alignment horizontal="center" vertical="center" wrapText="1"/>
      <protection locked="0"/>
    </xf>
    <xf numFmtId="0" fontId="11" fillId="3" borderId="307" xfId="8" applyFont="1" applyFill="1" applyBorder="1" applyAlignment="1" applyProtection="1">
      <alignment horizontal="center" vertical="center" wrapText="1"/>
      <protection locked="0"/>
    </xf>
    <xf numFmtId="0" fontId="11" fillId="6" borderId="302" xfId="8" applyFont="1" applyFill="1" applyBorder="1" applyAlignment="1" applyProtection="1">
      <alignment horizontal="center" vertical="center" wrapText="1"/>
      <protection locked="0"/>
    </xf>
    <xf numFmtId="0" fontId="11" fillId="6" borderId="307" xfId="8" applyFont="1" applyFill="1" applyBorder="1" applyAlignment="1" applyProtection="1">
      <alignment horizontal="center" vertical="center" wrapText="1"/>
      <protection locked="0"/>
    </xf>
    <xf numFmtId="0" fontId="11" fillId="0" borderId="302" xfId="8" applyFont="1" applyBorder="1" applyAlignment="1" applyProtection="1">
      <alignment horizontal="center" vertical="center" wrapText="1"/>
      <protection locked="0"/>
    </xf>
    <xf numFmtId="0" fontId="13" fillId="6" borderId="302" xfId="8" applyFont="1" applyFill="1" applyBorder="1" applyAlignment="1" applyProtection="1">
      <alignment horizontal="center" vertical="center" shrinkToFit="1"/>
      <protection locked="0"/>
    </xf>
    <xf numFmtId="0" fontId="13" fillId="6" borderId="307" xfId="8" applyFont="1" applyFill="1" applyBorder="1" applyAlignment="1" applyProtection="1">
      <alignment horizontal="center" vertical="center" shrinkToFit="1"/>
      <protection locked="0"/>
    </xf>
    <xf numFmtId="0" fontId="9" fillId="0" borderId="193" xfId="1" applyFont="1" applyBorder="1" applyAlignment="1" applyProtection="1">
      <alignment horizontal="left" vertical="top" wrapText="1"/>
      <protection locked="0"/>
    </xf>
    <xf numFmtId="0" fontId="9" fillId="0" borderId="192" xfId="1" applyFont="1" applyBorder="1" applyAlignment="1" applyProtection="1">
      <alignment horizontal="left" vertical="top" wrapText="1"/>
      <protection locked="0"/>
    </xf>
    <xf numFmtId="0" fontId="9" fillId="0" borderId="194" xfId="1" applyFont="1" applyBorder="1" applyAlignment="1" applyProtection="1">
      <alignment horizontal="left" vertical="top" wrapText="1"/>
      <protection locked="0"/>
    </xf>
    <xf numFmtId="0" fontId="9" fillId="0" borderId="74"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72" xfId="1" applyFont="1" applyBorder="1" applyAlignment="1" applyProtection="1">
      <alignment horizontal="left" vertical="top" wrapText="1"/>
      <protection locked="0"/>
    </xf>
    <xf numFmtId="0" fontId="9" fillId="0" borderId="146" xfId="1" applyFont="1" applyBorder="1" applyAlignment="1" applyProtection="1">
      <alignment horizontal="left" vertical="top" wrapText="1"/>
      <protection locked="0"/>
    </xf>
    <xf numFmtId="0" fontId="9" fillId="0" borderId="145" xfId="1" applyFont="1" applyBorder="1" applyAlignment="1" applyProtection="1">
      <alignment horizontal="left" vertical="top" wrapText="1"/>
      <protection locked="0"/>
    </xf>
    <xf numFmtId="0" fontId="9" fillId="0" borderId="133" xfId="1" applyFont="1" applyBorder="1" applyAlignment="1" applyProtection="1">
      <alignment horizontal="left" vertical="top" wrapText="1"/>
      <protection locked="0"/>
    </xf>
    <xf numFmtId="0" fontId="6" fillId="0" borderId="27" xfId="1" applyBorder="1" applyAlignment="1" applyProtection="1">
      <alignment horizontal="center" vertical="center"/>
      <protection locked="0"/>
    </xf>
    <xf numFmtId="0" fontId="6" fillId="0" borderId="26" xfId="1" applyBorder="1" applyAlignment="1" applyProtection="1">
      <alignment horizontal="center" vertical="center"/>
      <protection locked="0"/>
    </xf>
    <xf numFmtId="0" fontId="6" fillId="0" borderId="33" xfId="1" applyBorder="1" applyAlignment="1" applyProtection="1">
      <alignment horizontal="center" vertical="center" shrinkToFit="1"/>
      <protection locked="0"/>
    </xf>
    <xf numFmtId="0" fontId="6" fillId="0" borderId="31" xfId="1" applyBorder="1" applyAlignment="1" applyProtection="1">
      <alignment horizontal="center" vertical="center" shrinkToFit="1"/>
      <protection locked="0"/>
    </xf>
    <xf numFmtId="0" fontId="8" fillId="0" borderId="5"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6" fillId="0" borderId="3" xfId="1" applyBorder="1" applyAlignment="1" applyProtection="1">
      <alignment horizontal="center" vertical="center" shrinkToFit="1"/>
      <protection locked="0"/>
    </xf>
    <xf numFmtId="0" fontId="6" fillId="0" borderId="16" xfId="1" applyBorder="1" applyAlignment="1" applyProtection="1">
      <alignment horizontal="center" vertical="center"/>
      <protection locked="0"/>
    </xf>
    <xf numFmtId="0" fontId="6" fillId="0" borderId="15" xfId="1" applyBorder="1" applyAlignment="1" applyProtection="1">
      <alignment horizontal="center" vertical="center"/>
      <protection locked="0"/>
    </xf>
    <xf numFmtId="0" fontId="6" fillId="0" borderId="69" xfId="1" applyBorder="1" applyAlignment="1" applyProtection="1">
      <alignment vertical="center" textRotation="255"/>
      <protection locked="0"/>
    </xf>
    <xf numFmtId="0" fontId="6" fillId="0" borderId="28" xfId="1" applyBorder="1" applyAlignment="1" applyProtection="1">
      <alignment vertical="center" textRotation="255"/>
      <protection locked="0"/>
    </xf>
    <xf numFmtId="0" fontId="6" fillId="0" borderId="17" xfId="1" applyBorder="1" applyAlignment="1" applyProtection="1">
      <alignment vertical="center" textRotation="255"/>
      <protection locked="0"/>
    </xf>
    <xf numFmtId="0" fontId="6" fillId="0" borderId="68" xfId="1" applyBorder="1" applyAlignment="1" applyProtection="1">
      <alignment horizontal="center" vertical="center" wrapText="1"/>
      <protection locked="0"/>
    </xf>
    <xf numFmtId="0" fontId="6" fillId="0" borderId="177" xfId="1" applyBorder="1" applyAlignment="1" applyProtection="1">
      <alignment horizontal="center" vertical="center"/>
      <protection locked="0"/>
    </xf>
    <xf numFmtId="0" fontId="6" fillId="0" borderId="191" xfId="1" applyBorder="1" applyAlignment="1" applyProtection="1">
      <alignment horizontal="center" vertical="center"/>
      <protection locked="0"/>
    </xf>
    <xf numFmtId="0" fontId="6" fillId="0" borderId="63" xfId="1" applyBorder="1" applyAlignment="1" applyProtection="1">
      <alignment horizontal="center" vertical="center"/>
      <protection locked="0"/>
    </xf>
    <xf numFmtId="0" fontId="6" fillId="0" borderId="67" xfId="1" applyBorder="1" applyAlignment="1" applyProtection="1">
      <alignment horizontal="center" vertical="center"/>
      <protection locked="0"/>
    </xf>
    <xf numFmtId="0" fontId="6" fillId="0" borderId="38" xfId="1" applyBorder="1" applyAlignment="1" applyProtection="1">
      <alignment horizontal="center" vertical="center"/>
      <protection locked="0"/>
    </xf>
    <xf numFmtId="0" fontId="6" fillId="0" borderId="37" xfId="1" applyBorder="1" applyAlignment="1" applyProtection="1">
      <alignment horizontal="center" vertical="center"/>
      <protection locked="0"/>
    </xf>
    <xf numFmtId="0" fontId="6" fillId="0" borderId="58" xfId="1" applyBorder="1" applyAlignment="1" applyProtection="1">
      <alignment horizontal="center" vertical="center"/>
      <protection locked="0"/>
    </xf>
    <xf numFmtId="0" fontId="6" fillId="0" borderId="57" xfId="1" applyBorder="1" applyAlignment="1" applyProtection="1">
      <alignment horizontal="center" vertical="center"/>
      <protection locked="0"/>
    </xf>
    <xf numFmtId="0" fontId="6" fillId="0" borderId="177" xfId="1" applyBorder="1" applyAlignment="1" applyProtection="1">
      <alignment horizontal="center" vertical="center" wrapText="1"/>
      <protection locked="0"/>
    </xf>
    <xf numFmtId="0" fontId="6" fillId="0" borderId="49" xfId="1" applyBorder="1" applyAlignment="1" applyProtection="1">
      <alignment horizontal="center" vertical="center"/>
      <protection locked="0"/>
    </xf>
    <xf numFmtId="0" fontId="6" fillId="0" borderId="48" xfId="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78" xfId="1" applyBorder="1" applyAlignment="1" applyProtection="1">
      <alignment horizontal="center" vertical="center"/>
      <protection locked="0"/>
    </xf>
    <xf numFmtId="0" fontId="6" fillId="0" borderId="162" xfId="1" applyBorder="1" applyAlignment="1" applyProtection="1">
      <alignment horizontal="center" vertical="center" wrapText="1"/>
      <protection locked="0"/>
    </xf>
    <xf numFmtId="0" fontId="6" fillId="0" borderId="162" xfId="1" applyBorder="1" applyAlignment="1" applyProtection="1">
      <alignment horizontal="center" vertical="center"/>
      <protection locked="0"/>
    </xf>
    <xf numFmtId="0" fontId="6" fillId="0" borderId="39" xfId="1" applyBorder="1" applyAlignment="1" applyProtection="1">
      <alignment horizontal="center" vertical="center"/>
      <protection locked="0"/>
    </xf>
    <xf numFmtId="0" fontId="9" fillId="0" borderId="102" xfId="2" applyFont="1" applyBorder="1" applyAlignment="1" applyProtection="1">
      <alignment horizontal="center" vertical="center" wrapText="1"/>
      <protection locked="0"/>
    </xf>
    <xf numFmtId="0" fontId="9" fillId="0" borderId="91" xfId="2" applyFont="1" applyBorder="1" applyAlignment="1" applyProtection="1">
      <alignment horizontal="center" vertical="center" wrapText="1"/>
      <protection locked="0"/>
    </xf>
    <xf numFmtId="0" fontId="6" fillId="0" borderId="90" xfId="1" applyBorder="1" applyAlignment="1" applyProtection="1">
      <alignment vertical="center" textRotation="255"/>
      <protection locked="0"/>
    </xf>
    <xf numFmtId="0" fontId="6" fillId="0" borderId="79" xfId="1" applyBorder="1" applyAlignment="1" applyProtection="1">
      <alignment vertical="center" textRotation="255"/>
      <protection locked="0"/>
    </xf>
    <xf numFmtId="0" fontId="6" fillId="0" borderId="190" xfId="1" applyBorder="1" applyAlignment="1" applyProtection="1">
      <alignment vertical="center" textRotation="255"/>
      <protection locked="0"/>
    </xf>
    <xf numFmtId="0" fontId="6" fillId="0" borderId="71" xfId="1" applyBorder="1" applyAlignment="1" applyProtection="1">
      <alignment horizontal="center" vertical="center" wrapText="1"/>
      <protection locked="0"/>
    </xf>
    <xf numFmtId="0" fontId="6" fillId="0" borderId="89" xfId="1" applyBorder="1" applyAlignment="1" applyProtection="1">
      <alignment horizontal="center" vertical="center"/>
      <protection locked="0"/>
    </xf>
    <xf numFmtId="0" fontId="6" fillId="0" borderId="33" xfId="1" applyBorder="1" applyAlignment="1" applyProtection="1">
      <alignment horizontal="center" vertical="center"/>
      <protection locked="0"/>
    </xf>
    <xf numFmtId="0" fontId="6" fillId="0" borderId="49" xfId="1" applyBorder="1" applyAlignment="1" applyProtection="1">
      <alignment horizontal="center" vertical="center" wrapText="1"/>
      <protection locked="0"/>
    </xf>
    <xf numFmtId="0" fontId="6" fillId="0" borderId="105" xfId="1" applyBorder="1" applyAlignment="1" applyProtection="1">
      <alignment horizontal="center" vertical="center"/>
      <protection locked="0"/>
    </xf>
    <xf numFmtId="0" fontId="6" fillId="0" borderId="98" xfId="1" applyBorder="1" applyAlignment="1" applyProtection="1">
      <alignment horizontal="center" vertical="center"/>
      <protection locked="0"/>
    </xf>
    <xf numFmtId="0" fontId="9" fillId="0" borderId="65" xfId="2" applyFont="1" applyBorder="1" applyAlignment="1" applyProtection="1">
      <alignment horizontal="center" vertical="center" wrapText="1"/>
      <protection locked="0"/>
    </xf>
    <xf numFmtId="0" fontId="9" fillId="0" borderId="64" xfId="2" applyFont="1" applyBorder="1" applyAlignment="1" applyProtection="1">
      <alignment horizontal="center" vertical="center" wrapText="1"/>
      <protection locked="0"/>
    </xf>
    <xf numFmtId="0" fontId="6" fillId="0" borderId="104" xfId="1" applyBorder="1" applyAlignment="1" applyProtection="1">
      <alignment horizontal="center" vertical="center"/>
      <protection locked="0"/>
    </xf>
    <xf numFmtId="0" fontId="6" fillId="0" borderId="95" xfId="1" applyBorder="1" applyAlignment="1" applyProtection="1">
      <alignment horizontal="center" vertical="center"/>
      <protection locked="0"/>
    </xf>
    <xf numFmtId="0" fontId="9" fillId="0" borderId="103"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9" fillId="0" borderId="68" xfId="2" applyFont="1" applyBorder="1" applyAlignment="1" applyProtection="1">
      <alignment horizontal="center" vertical="center" shrinkToFit="1"/>
      <protection locked="0"/>
    </xf>
    <xf numFmtId="0" fontId="9" fillId="0" borderId="92" xfId="2" applyFont="1" applyBorder="1" applyAlignment="1" applyProtection="1">
      <alignment horizontal="center" vertical="center" shrinkToFit="1"/>
      <protection locked="0"/>
    </xf>
    <xf numFmtId="0" fontId="47" fillId="0" borderId="0" xfId="0" applyFont="1" applyAlignment="1" applyProtection="1">
      <alignment horizontal="center" vertical="center"/>
      <protection locked="0"/>
    </xf>
    <xf numFmtId="0" fontId="11" fillId="0" borderId="177" xfId="0" applyFont="1" applyBorder="1" applyAlignment="1" applyProtection="1">
      <alignment horizontal="center" vertical="center"/>
      <protection locked="0"/>
    </xf>
    <xf numFmtId="0" fontId="6" fillId="0" borderId="2" xfId="1" applyBorder="1" applyAlignment="1" applyProtection="1">
      <alignment horizontal="center" vertical="center" shrinkToFit="1"/>
      <protection locked="0"/>
    </xf>
    <xf numFmtId="0" fontId="6" fillId="0" borderId="110" xfId="1" applyBorder="1" applyAlignment="1" applyProtection="1">
      <alignment horizontal="center" vertical="center"/>
      <protection locked="0"/>
    </xf>
    <xf numFmtId="0" fontId="6" fillId="0" borderId="109" xfId="1" applyBorder="1" applyAlignment="1" applyProtection="1">
      <alignment horizontal="center" vertical="center"/>
      <protection locked="0"/>
    </xf>
    <xf numFmtId="0" fontId="6" fillId="6" borderId="108" xfId="1" applyFill="1" applyBorder="1" applyAlignment="1" applyProtection="1">
      <alignment horizontal="left" vertical="center" shrinkToFit="1"/>
      <protection locked="0"/>
    </xf>
    <xf numFmtId="0" fontId="6" fillId="6" borderId="3" xfId="1" applyFill="1" applyBorder="1" applyAlignment="1" applyProtection="1">
      <alignment horizontal="left" vertical="center" shrinkToFit="1"/>
      <protection locked="0"/>
    </xf>
    <xf numFmtId="0" fontId="6" fillId="6" borderId="2" xfId="1" applyFill="1" applyBorder="1" applyAlignment="1" applyProtection="1">
      <alignment horizontal="left" vertical="center" shrinkToFit="1"/>
      <protection locked="0"/>
    </xf>
    <xf numFmtId="0" fontId="6" fillId="6" borderId="110" xfId="1" applyFill="1" applyBorder="1" applyAlignment="1" applyProtection="1">
      <alignment horizontal="center" vertical="center"/>
      <protection locked="0"/>
    </xf>
    <xf numFmtId="0" fontId="6" fillId="6" borderId="109" xfId="1" applyFill="1" applyBorder="1" applyAlignment="1" applyProtection="1">
      <alignment horizontal="center" vertical="center"/>
      <protection locked="0"/>
    </xf>
    <xf numFmtId="0" fontId="6" fillId="6" borderId="3" xfId="1" applyFill="1" applyBorder="1" applyAlignment="1" applyProtection="1">
      <alignment horizontal="center" vertical="center"/>
      <protection locked="0"/>
    </xf>
    <xf numFmtId="0" fontId="6" fillId="6" borderId="4" xfId="1" applyFill="1" applyBorder="1" applyAlignment="1" applyProtection="1">
      <alignment horizontal="center" vertical="center"/>
      <protection locked="0"/>
    </xf>
    <xf numFmtId="0" fontId="8" fillId="0" borderId="16" xfId="1" applyFont="1" applyBorder="1" applyAlignment="1"/>
    <xf numFmtId="0" fontId="6" fillId="6" borderId="108" xfId="1" applyFill="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6" fillId="6" borderId="262" xfId="1" applyFill="1" applyBorder="1" applyAlignment="1" applyProtection="1">
      <alignment horizontal="center" vertical="center"/>
      <protection locked="0"/>
    </xf>
    <xf numFmtId="0" fontId="9" fillId="0" borderId="107" xfId="2" applyFont="1" applyBorder="1" applyAlignment="1" applyProtection="1">
      <alignment horizontal="center" vertical="center" shrinkToFit="1"/>
      <protection locked="0"/>
    </xf>
    <xf numFmtId="0" fontId="9" fillId="0" borderId="101" xfId="2" applyFont="1" applyBorder="1" applyAlignment="1" applyProtection="1">
      <alignment horizontal="center" vertical="center" shrinkToFit="1"/>
      <protection locked="0"/>
    </xf>
    <xf numFmtId="0" fontId="8" fillId="0" borderId="104" xfId="1" applyFont="1" applyBorder="1" applyAlignment="1" applyProtection="1">
      <alignment horizontal="center" vertical="center" shrinkToFit="1"/>
      <protection locked="0"/>
    </xf>
    <xf numFmtId="0" fontId="8" fillId="0" borderId="95" xfId="1" applyFont="1" applyBorder="1" applyAlignment="1" applyProtection="1">
      <alignment horizontal="center" vertical="center" shrinkToFit="1"/>
      <protection locked="0"/>
    </xf>
    <xf numFmtId="0" fontId="6" fillId="0" borderId="103" xfId="1" applyBorder="1" applyAlignment="1" applyProtection="1">
      <alignment horizontal="center" vertical="center"/>
      <protection locked="0"/>
    </xf>
    <xf numFmtId="0" fontId="6" fillId="0" borderId="106" xfId="1" applyBorder="1" applyAlignment="1" applyProtection="1">
      <alignment horizontal="center" vertical="center"/>
      <protection locked="0"/>
    </xf>
    <xf numFmtId="0" fontId="6" fillId="0" borderId="100" xfId="1" applyBorder="1" applyAlignment="1" applyProtection="1">
      <alignment horizontal="center" vertical="center"/>
      <protection locked="0"/>
    </xf>
    <xf numFmtId="0" fontId="6" fillId="0" borderId="99" xfId="1" applyBorder="1" applyAlignment="1" applyProtection="1">
      <alignment horizontal="center" vertical="center"/>
      <protection locked="0"/>
    </xf>
    <xf numFmtId="0" fontId="11" fillId="0" borderId="177" xfId="0" applyFont="1" applyBorder="1" applyAlignment="1" applyProtection="1">
      <alignment horizontal="center" vertical="center" wrapText="1"/>
      <protection locked="0"/>
    </xf>
    <xf numFmtId="0" fontId="11" fillId="6" borderId="177" xfId="0" applyFont="1" applyFill="1" applyBorder="1" applyAlignment="1" applyProtection="1">
      <alignment horizontal="center" vertical="center"/>
      <protection locked="0"/>
    </xf>
    <xf numFmtId="0" fontId="11" fillId="0" borderId="177" xfId="0" applyFont="1" applyBorder="1" applyAlignment="1" applyProtection="1">
      <alignment horizontal="left" vertical="center" shrinkToFit="1"/>
      <protection locked="0"/>
    </xf>
    <xf numFmtId="0" fontId="11" fillId="0" borderId="177" xfId="0" applyFont="1" applyBorder="1" applyAlignment="1" applyProtection="1">
      <alignment horizontal="left" vertical="center"/>
      <protection locked="0"/>
    </xf>
    <xf numFmtId="0" fontId="17" fillId="0" borderId="193" xfId="0" applyFont="1" applyBorder="1" applyAlignment="1" applyProtection="1">
      <alignment horizontal="left" vertical="top" wrapText="1"/>
      <protection locked="0"/>
    </xf>
    <xf numFmtId="0" fontId="17" fillId="0" borderId="192" xfId="0" applyFont="1" applyBorder="1" applyAlignment="1" applyProtection="1">
      <alignment horizontal="left" vertical="top" wrapText="1"/>
      <protection locked="0"/>
    </xf>
    <xf numFmtId="0" fontId="17" fillId="0" borderId="194" xfId="0" applyFont="1" applyBorder="1" applyAlignment="1" applyProtection="1">
      <alignment horizontal="left" vertical="top" wrapText="1"/>
      <protection locked="0"/>
    </xf>
    <xf numFmtId="0" fontId="17" fillId="0" borderId="7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2" xfId="0" applyFont="1" applyBorder="1" applyAlignment="1" applyProtection="1">
      <alignment horizontal="left" vertical="top" wrapText="1"/>
      <protection locked="0"/>
    </xf>
    <xf numFmtId="0" fontId="17" fillId="0" borderId="146" xfId="0" applyFont="1" applyBorder="1" applyAlignment="1" applyProtection="1">
      <alignment horizontal="left" vertical="top" wrapText="1"/>
      <protection locked="0"/>
    </xf>
    <xf numFmtId="0" fontId="17" fillId="0" borderId="145" xfId="0" applyFont="1" applyBorder="1" applyAlignment="1" applyProtection="1">
      <alignment horizontal="left" vertical="top" wrapText="1"/>
      <protection locked="0"/>
    </xf>
    <xf numFmtId="0" fontId="17" fillId="0" borderId="133" xfId="0" applyFont="1" applyBorder="1" applyAlignment="1" applyProtection="1">
      <alignment horizontal="left" vertical="top" wrapText="1"/>
      <protection locked="0"/>
    </xf>
    <xf numFmtId="0" fontId="48" fillId="0" borderId="104" xfId="1" applyFont="1" applyBorder="1" applyAlignment="1">
      <alignment horizontal="center" vertical="center" shrinkToFit="1"/>
    </xf>
    <xf numFmtId="0" fontId="48" fillId="0" borderId="95" xfId="1" applyFont="1" applyBorder="1" applyAlignment="1">
      <alignment horizontal="center" vertical="center" shrinkToFit="1"/>
    </xf>
    <xf numFmtId="0" fontId="6" fillId="0" borderId="103" xfId="1" applyBorder="1" applyAlignment="1">
      <alignment horizontal="center" vertical="center" shrinkToFit="1"/>
    </xf>
    <xf numFmtId="0" fontId="6" fillId="0" borderId="100" xfId="1" applyBorder="1" applyAlignment="1">
      <alignment horizontal="center" vertical="center" shrinkToFit="1"/>
    </xf>
    <xf numFmtId="0" fontId="9" fillId="0" borderId="104" xfId="1" applyFont="1" applyBorder="1" applyAlignment="1">
      <alignment horizontal="center" vertical="center" shrinkToFit="1"/>
    </xf>
    <xf numFmtId="0" fontId="9" fillId="0" borderId="95" xfId="1" applyFont="1" applyBorder="1" applyAlignment="1">
      <alignment horizontal="center" vertical="center" shrinkToFit="1"/>
    </xf>
    <xf numFmtId="0" fontId="11" fillId="0" borderId="103" xfId="0" applyFont="1" applyBorder="1" applyAlignment="1" applyProtection="1">
      <alignment horizontal="center" vertical="center" wrapText="1"/>
      <protection locked="0"/>
    </xf>
    <xf numFmtId="0" fontId="11" fillId="3" borderId="100" xfId="0" applyFont="1" applyFill="1" applyBorder="1" applyAlignment="1" applyProtection="1">
      <alignment horizontal="center" vertical="center" wrapText="1"/>
      <protection locked="0"/>
    </xf>
    <xf numFmtId="0" fontId="11" fillId="0" borderId="16" xfId="0" applyFont="1" applyBorder="1" applyProtection="1">
      <protection locked="0"/>
    </xf>
    <xf numFmtId="0" fontId="11" fillId="0" borderId="10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166" xfId="0" applyFont="1" applyBorder="1" applyAlignment="1" applyProtection="1">
      <alignment horizontal="center" vertical="center" wrapText="1"/>
      <protection locked="0"/>
    </xf>
    <xf numFmtId="0" fontId="11" fillId="0" borderId="187" xfId="0" applyFont="1" applyBorder="1" applyAlignment="1" applyProtection="1">
      <alignment horizontal="center" vertical="center" wrapText="1"/>
      <protection locked="0"/>
    </xf>
    <xf numFmtId="0" fontId="9" fillId="0" borderId="191" xfId="2" applyFont="1" applyBorder="1" applyAlignment="1" applyProtection="1">
      <alignment horizontal="center" vertical="center" textRotation="255"/>
      <protection locked="0"/>
    </xf>
    <xf numFmtId="0" fontId="9" fillId="0" borderId="71" xfId="2" applyFont="1" applyBorder="1" applyAlignment="1" applyProtection="1">
      <alignment horizontal="center" vertical="center" textRotation="255"/>
      <protection locked="0"/>
    </xf>
    <xf numFmtId="0" fontId="9" fillId="0" borderId="114" xfId="2" applyFont="1" applyBorder="1" applyAlignment="1" applyProtection="1">
      <alignment horizontal="center" vertical="center" textRotation="255"/>
      <protection locked="0"/>
    </xf>
    <xf numFmtId="0" fontId="11" fillId="0" borderId="1" xfId="2" applyFont="1" applyBorder="1" applyAlignment="1" applyProtection="1">
      <alignment horizontal="center" vertical="center" wrapText="1"/>
      <protection locked="0"/>
    </xf>
    <xf numFmtId="0" fontId="11" fillId="0" borderId="266" xfId="2" applyFont="1" applyBorder="1" applyAlignment="1" applyProtection="1">
      <alignment horizontal="center" vertical="center"/>
      <protection locked="0"/>
    </xf>
    <xf numFmtId="0" fontId="11" fillId="6" borderId="230" xfId="0" applyFont="1" applyFill="1" applyBorder="1" applyAlignment="1" applyProtection="1">
      <alignment vertical="center"/>
      <protection locked="0"/>
    </xf>
    <xf numFmtId="0" fontId="11" fillId="6" borderId="231" xfId="0" applyFont="1" applyFill="1" applyBorder="1" applyAlignment="1" applyProtection="1">
      <alignment vertical="center"/>
      <protection locked="0"/>
    </xf>
    <xf numFmtId="0" fontId="11" fillId="0" borderId="215" xfId="0" applyFont="1" applyBorder="1" applyAlignment="1" applyProtection="1">
      <alignment horizontal="center" vertical="center"/>
      <protection locked="0"/>
    </xf>
    <xf numFmtId="0" fontId="11" fillId="0" borderId="216" xfId="0" applyFont="1" applyBorder="1" applyAlignment="1" applyProtection="1">
      <alignment horizontal="center" vertical="center"/>
      <protection locked="0"/>
    </xf>
    <xf numFmtId="0" fontId="11" fillId="0" borderId="127" xfId="0" applyFont="1" applyBorder="1" applyAlignment="1" applyProtection="1">
      <alignment horizontal="center" vertical="center" wrapText="1"/>
      <protection locked="0"/>
    </xf>
    <xf numFmtId="0" fontId="11" fillId="0" borderId="100" xfId="0" applyFont="1" applyBorder="1" applyAlignment="1" applyProtection="1">
      <alignment horizontal="center" vertical="center" wrapText="1"/>
      <protection locked="0"/>
    </xf>
    <xf numFmtId="0" fontId="11" fillId="0" borderId="125" xfId="0" applyFont="1" applyBorder="1" applyAlignment="1" applyProtection="1">
      <alignment horizontal="center" vertical="center" wrapText="1"/>
      <protection locked="0"/>
    </xf>
    <xf numFmtId="0" fontId="11" fillId="9" borderId="120" xfId="0" applyFont="1" applyFill="1" applyBorder="1" applyAlignment="1" applyProtection="1">
      <alignment horizontal="center" vertical="center" wrapText="1"/>
      <protection locked="0"/>
    </xf>
    <xf numFmtId="0" fontId="11" fillId="9" borderId="239" xfId="0" applyFont="1" applyFill="1" applyBorder="1" applyAlignment="1" applyProtection="1">
      <alignment horizontal="center" vertical="center" wrapText="1"/>
      <protection locked="0"/>
    </xf>
    <xf numFmtId="0" fontId="11" fillId="0" borderId="101"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wrapText="1"/>
      <protection locked="0"/>
    </xf>
    <xf numFmtId="0" fontId="11" fillId="0" borderId="143" xfId="0" applyFont="1" applyBorder="1" applyAlignment="1" applyProtection="1">
      <alignment horizontal="center" vertical="center" wrapText="1"/>
      <protection locked="0"/>
    </xf>
    <xf numFmtId="0" fontId="48" fillId="0" borderId="104" xfId="1" applyFont="1" applyBorder="1" applyAlignment="1">
      <alignment horizontal="center" vertical="center" wrapText="1" shrinkToFit="1"/>
    </xf>
    <xf numFmtId="0" fontId="6" fillId="0" borderId="104" xfId="1" applyBorder="1" applyAlignment="1">
      <alignment horizontal="center" vertical="center" shrinkToFit="1"/>
    </xf>
    <xf numFmtId="0" fontId="6" fillId="0" borderId="95" xfId="1" applyBorder="1" applyAlignment="1">
      <alignment horizontal="center" vertical="center" shrinkToFit="1"/>
    </xf>
    <xf numFmtId="0" fontId="9" fillId="0" borderId="103" xfId="1" applyFont="1" applyBorder="1" applyAlignment="1">
      <alignment horizontal="center" vertical="center" shrinkToFit="1"/>
    </xf>
    <xf numFmtId="0" fontId="9" fillId="0" borderId="100" xfId="1" applyFont="1" applyBorder="1" applyAlignment="1">
      <alignment horizontal="center" vertical="center" shrinkToFit="1"/>
    </xf>
    <xf numFmtId="0" fontId="16" fillId="0" borderId="267" xfId="0" applyFont="1" applyBorder="1" applyAlignment="1" applyProtection="1">
      <alignment horizontal="center" vertical="center" shrinkToFit="1"/>
      <protection locked="0"/>
    </xf>
    <xf numFmtId="0" fontId="16" fillId="0" borderId="125" xfId="0" applyFont="1" applyBorder="1" applyAlignment="1" applyProtection="1">
      <alignment horizontal="center" vertical="center" shrinkToFit="1"/>
      <protection locked="0"/>
    </xf>
    <xf numFmtId="0" fontId="47" fillId="0" borderId="145" xfId="0" applyFont="1" applyBorder="1" applyAlignment="1" applyProtection="1">
      <alignment horizontal="center" vertical="center"/>
      <protection locked="0"/>
    </xf>
    <xf numFmtId="0" fontId="11" fillId="0" borderId="63" xfId="0" applyFont="1" applyBorder="1" applyAlignment="1" applyProtection="1">
      <alignment horizontal="center" vertical="center" wrapText="1"/>
      <protection locked="0"/>
    </xf>
    <xf numFmtId="0" fontId="11" fillId="0" borderId="128"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06" xfId="0" applyFont="1" applyBorder="1" applyAlignment="1" applyProtection="1">
      <alignment horizontal="center" vertical="center" wrapText="1"/>
      <protection locked="0"/>
    </xf>
    <xf numFmtId="0" fontId="11" fillId="0" borderId="266" xfId="0" applyFont="1" applyBorder="1" applyAlignment="1" applyProtection="1">
      <alignment horizontal="center" vertical="center" wrapText="1"/>
      <protection locked="0"/>
    </xf>
    <xf numFmtId="0" fontId="11" fillId="0" borderId="99" xfId="0" applyFont="1" applyBorder="1" applyAlignment="1" applyProtection="1">
      <alignment horizontal="center" vertical="center" wrapText="1"/>
      <protection locked="0"/>
    </xf>
    <xf numFmtId="0" fontId="11" fillId="0" borderId="249" xfId="0" applyFont="1" applyBorder="1" applyAlignment="1" applyProtection="1">
      <alignment horizontal="center" vertical="center" wrapText="1"/>
      <protection locked="0"/>
    </xf>
    <xf numFmtId="0" fontId="11" fillId="0" borderId="240" xfId="0" applyFont="1" applyBorder="1" applyAlignment="1" applyProtection="1">
      <alignment horizontal="center" vertical="center" wrapText="1"/>
      <protection locked="0"/>
    </xf>
    <xf numFmtId="0" fontId="11" fillId="6" borderId="178" xfId="0" applyFont="1" applyFill="1" applyBorder="1" applyAlignment="1" applyProtection="1">
      <alignment horizontal="center" vertical="center" wrapText="1"/>
      <protection locked="0"/>
    </xf>
    <xf numFmtId="0" fontId="11" fillId="6" borderId="200" xfId="0" applyFont="1" applyFill="1" applyBorder="1" applyAlignment="1" applyProtection="1">
      <alignment horizontal="center" vertical="center" wrapText="1"/>
      <protection locked="0"/>
    </xf>
    <xf numFmtId="0" fontId="11" fillId="6" borderId="228" xfId="0" applyFont="1" applyFill="1" applyBorder="1" applyAlignment="1" applyProtection="1">
      <alignment horizontal="left" vertical="center" shrinkToFit="1"/>
      <protection locked="0"/>
    </xf>
    <xf numFmtId="0" fontId="11" fillId="6" borderId="186" xfId="0" applyFont="1" applyFill="1" applyBorder="1" applyAlignment="1" applyProtection="1">
      <alignment horizontal="left" vertical="center" shrinkToFit="1"/>
      <protection locked="0"/>
    </xf>
    <xf numFmtId="0" fontId="16" fillId="9" borderId="122" xfId="0" applyFont="1" applyFill="1" applyBorder="1" applyAlignment="1" applyProtection="1">
      <alignment horizontal="center" vertical="center" wrapText="1"/>
      <protection locked="0"/>
    </xf>
    <xf numFmtId="0" fontId="16" fillId="9" borderId="119" xfId="0" applyFont="1" applyFill="1" applyBorder="1" applyAlignment="1" applyProtection="1">
      <alignment horizontal="center" vertical="center" wrapText="1"/>
      <protection locked="0"/>
    </xf>
    <xf numFmtId="0" fontId="11" fillId="0" borderId="195" xfId="0" applyFont="1" applyBorder="1" applyAlignment="1" applyProtection="1">
      <alignment horizontal="center" vertical="center" wrapText="1"/>
      <protection locked="0"/>
    </xf>
    <xf numFmtId="0" fontId="11" fillId="0" borderId="250" xfId="0" applyFont="1" applyBorder="1" applyAlignment="1" applyProtection="1">
      <alignment horizontal="center" vertical="center" wrapText="1"/>
      <protection locked="0"/>
    </xf>
    <xf numFmtId="0" fontId="11" fillId="0" borderId="247" xfId="0" applyFont="1" applyBorder="1" applyAlignment="1" applyProtection="1">
      <alignment horizontal="center" vertical="center" wrapText="1"/>
      <protection locked="0"/>
    </xf>
    <xf numFmtId="0" fontId="11" fillId="9" borderId="119" xfId="0" applyFont="1" applyFill="1" applyBorder="1" applyAlignment="1" applyProtection="1">
      <alignment horizontal="center" vertical="center" wrapText="1"/>
      <protection locked="0"/>
    </xf>
    <xf numFmtId="0" fontId="11" fillId="6" borderId="186" xfId="0" applyFont="1" applyFill="1" applyBorder="1" applyAlignment="1" applyProtection="1">
      <alignment horizontal="center" vertical="center" wrapText="1"/>
      <protection locked="0"/>
    </xf>
    <xf numFmtId="0" fontId="11" fillId="0" borderId="269" xfId="0" applyFont="1" applyBorder="1" applyAlignment="1" applyProtection="1">
      <alignment horizontal="center" vertical="center" wrapText="1"/>
      <protection locked="0"/>
    </xf>
    <xf numFmtId="0" fontId="11" fillId="0" borderId="196" xfId="0" applyFont="1" applyBorder="1" applyAlignment="1" applyProtection="1">
      <alignment horizontal="center" vertical="center"/>
      <protection locked="0"/>
    </xf>
    <xf numFmtId="0" fontId="21" fillId="0" borderId="185" xfId="1" applyFont="1" applyBorder="1" applyAlignment="1">
      <alignment horizontal="left" vertical="center" shrinkToFit="1"/>
    </xf>
    <xf numFmtId="0" fontId="11" fillId="6" borderId="230" xfId="0" applyFont="1" applyFill="1" applyBorder="1" applyAlignment="1" applyProtection="1">
      <alignment horizontal="center" vertical="center"/>
      <protection locked="0"/>
    </xf>
    <xf numFmtId="0" fontId="11" fillId="6" borderId="270" xfId="0" applyFont="1" applyFill="1" applyBorder="1" applyAlignment="1" applyProtection="1">
      <alignment horizontal="center" vertical="center"/>
      <protection locked="0"/>
    </xf>
    <xf numFmtId="0" fontId="11" fillId="0" borderId="214" xfId="0" applyFont="1" applyBorder="1" applyAlignment="1" applyProtection="1">
      <alignment horizontal="center" vertical="center"/>
      <protection locked="0"/>
    </xf>
    <xf numFmtId="0" fontId="11" fillId="6" borderId="229" xfId="0" applyFont="1" applyFill="1" applyBorder="1" applyAlignment="1" applyProtection="1">
      <alignment horizontal="center" vertical="center"/>
      <protection locked="0"/>
    </xf>
    <xf numFmtId="0" fontId="11" fillId="6" borderId="231" xfId="0" applyFont="1" applyFill="1" applyBorder="1" applyAlignment="1" applyProtection="1">
      <alignment horizontal="center" vertical="center"/>
      <protection locked="0"/>
    </xf>
    <xf numFmtId="0" fontId="11" fillId="0" borderId="185" xfId="1" applyFont="1" applyBorder="1" applyAlignment="1">
      <alignment horizontal="center" vertical="center" shrinkToFit="1"/>
    </xf>
    <xf numFmtId="0" fontId="11" fillId="6" borderId="169" xfId="0" applyFont="1" applyFill="1" applyBorder="1" applyAlignment="1" applyProtection="1">
      <alignment horizontal="left" vertical="center" shrinkToFit="1"/>
      <protection locked="0"/>
    </xf>
    <xf numFmtId="0" fontId="11" fillId="6" borderId="182" xfId="0" applyFont="1" applyFill="1" applyBorder="1" applyAlignment="1" applyProtection="1">
      <alignment horizontal="left" vertical="center" shrinkToFit="1"/>
      <protection locked="0"/>
    </xf>
    <xf numFmtId="0" fontId="8" fillId="0" borderId="17"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6" fillId="0" borderId="5" xfId="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wrapText="1"/>
      <protection locked="0"/>
    </xf>
    <xf numFmtId="0" fontId="11" fillId="6" borderId="11" xfId="0" applyFont="1" applyFill="1" applyBorder="1" applyAlignment="1" applyProtection="1">
      <alignment vertical="center"/>
      <protection locked="0"/>
    </xf>
    <xf numFmtId="0" fontId="11" fillId="6" borderId="16" xfId="0" applyFont="1" applyFill="1" applyBorder="1" applyAlignment="1" applyProtection="1">
      <alignment vertical="center"/>
      <protection locked="0"/>
    </xf>
    <xf numFmtId="0" fontId="11" fillId="6" borderId="9" xfId="0" applyFont="1" applyFill="1" applyBorder="1" applyAlignment="1" applyProtection="1">
      <alignment vertical="center"/>
      <protection locked="0"/>
    </xf>
    <xf numFmtId="0" fontId="11" fillId="0" borderId="102" xfId="0" applyFont="1" applyBorder="1" applyAlignment="1" applyProtection="1">
      <alignment horizontal="center" vertical="center" wrapText="1"/>
      <protection locked="0"/>
    </xf>
    <xf numFmtId="0" fontId="11" fillId="3" borderId="91" xfId="0" applyFont="1" applyFill="1" applyBorder="1" applyAlignment="1" applyProtection="1">
      <alignment horizontal="center" vertical="center" wrapText="1"/>
      <protection locked="0"/>
    </xf>
    <xf numFmtId="0" fontId="13" fillId="0" borderId="193" xfId="0" applyFont="1" applyBorder="1" applyAlignment="1" applyProtection="1">
      <alignment horizontal="left" vertical="top" wrapText="1"/>
      <protection locked="0"/>
    </xf>
    <xf numFmtId="0" fontId="13" fillId="0" borderId="192" xfId="0" applyFont="1" applyBorder="1" applyAlignment="1" applyProtection="1">
      <alignment horizontal="left" vertical="top" wrapText="1"/>
      <protection locked="0"/>
    </xf>
    <xf numFmtId="0" fontId="13" fillId="0" borderId="194" xfId="0" applyFont="1" applyBorder="1" applyAlignment="1" applyProtection="1">
      <alignment horizontal="left" vertical="top" wrapText="1"/>
      <protection locked="0"/>
    </xf>
    <xf numFmtId="0" fontId="13" fillId="0" borderId="7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2" xfId="0" applyFont="1" applyBorder="1" applyAlignment="1" applyProtection="1">
      <alignment horizontal="left" vertical="top" wrapText="1"/>
      <protection locked="0"/>
    </xf>
    <xf numFmtId="0" fontId="13" fillId="0" borderId="146" xfId="0" applyFont="1" applyBorder="1" applyAlignment="1" applyProtection="1">
      <alignment horizontal="left" vertical="top" wrapText="1"/>
      <protection locked="0"/>
    </xf>
    <xf numFmtId="0" fontId="13" fillId="0" borderId="145" xfId="0" applyFont="1" applyBorder="1" applyAlignment="1" applyProtection="1">
      <alignment horizontal="left" vertical="top" wrapText="1"/>
      <protection locked="0"/>
    </xf>
    <xf numFmtId="0" fontId="13" fillId="0" borderId="133" xfId="0" applyFont="1" applyBorder="1" applyAlignment="1" applyProtection="1">
      <alignment horizontal="left" vertical="top" wrapText="1"/>
      <protection locked="0"/>
    </xf>
    <xf numFmtId="0" fontId="11" fillId="0" borderId="145" xfId="0" applyFont="1" applyBorder="1" applyProtection="1">
      <protection locked="0"/>
    </xf>
    <xf numFmtId="0" fontId="16" fillId="0" borderId="68" xfId="0" applyFont="1" applyBorder="1" applyAlignment="1" applyProtection="1">
      <alignment horizontal="center" vertical="center" shrinkToFit="1"/>
      <protection locked="0"/>
    </xf>
    <xf numFmtId="0" fontId="16" fillId="3" borderId="92" xfId="0" applyFont="1" applyFill="1" applyBorder="1" applyAlignment="1" applyProtection="1">
      <alignment horizontal="center" vertical="center" shrinkToFit="1"/>
      <protection locked="0"/>
    </xf>
    <xf numFmtId="0" fontId="13" fillId="0" borderId="275" xfId="0" applyFont="1" applyBorder="1" applyAlignment="1" applyProtection="1">
      <alignment horizontal="left" vertical="top" wrapText="1"/>
      <protection locked="0"/>
    </xf>
    <xf numFmtId="0" fontId="13" fillId="0" borderId="278" xfId="0" applyFont="1" applyBorder="1" applyAlignment="1" applyProtection="1">
      <alignment horizontal="left" vertical="top" wrapText="1"/>
      <protection locked="0"/>
    </xf>
    <xf numFmtId="0" fontId="13" fillId="0" borderId="276" xfId="0" applyFont="1" applyBorder="1" applyAlignment="1" applyProtection="1">
      <alignment horizontal="left" vertical="top" wrapText="1"/>
      <protection locked="0"/>
    </xf>
    <xf numFmtId="0" fontId="13" fillId="0" borderId="282" xfId="0" applyFont="1" applyBorder="1" applyAlignment="1" applyProtection="1">
      <alignment horizontal="left" vertical="top" wrapText="1"/>
      <protection locked="0"/>
    </xf>
    <xf numFmtId="0" fontId="13" fillId="0" borderId="281" xfId="0" applyFont="1" applyBorder="1" applyAlignment="1" applyProtection="1">
      <alignment horizontal="left" vertical="top" wrapText="1"/>
      <protection locked="0"/>
    </xf>
    <xf numFmtId="0" fontId="11" fillId="3" borderId="68" xfId="0" applyFont="1" applyFill="1" applyBorder="1" applyAlignment="1" applyProtection="1">
      <alignment vertical="center" wrapText="1"/>
      <protection locked="0"/>
    </xf>
    <xf numFmtId="0" fontId="11" fillId="3" borderId="149" xfId="0" applyFont="1" applyFill="1" applyBorder="1" applyAlignment="1" applyProtection="1">
      <alignment vertical="center" wrapText="1"/>
      <protection locked="0"/>
    </xf>
    <xf numFmtId="0" fontId="11" fillId="3" borderId="187" xfId="0" applyFont="1" applyFill="1" applyBorder="1" applyAlignment="1" applyProtection="1">
      <alignment vertical="center" wrapText="1"/>
      <protection locked="0"/>
    </xf>
    <xf numFmtId="0" fontId="11" fillId="3" borderId="189" xfId="0" applyFont="1" applyFill="1" applyBorder="1" applyAlignment="1" applyProtection="1">
      <alignment vertical="center" wrapText="1"/>
      <protection locked="0"/>
    </xf>
    <xf numFmtId="0" fontId="11" fillId="6" borderId="107" xfId="0" applyFont="1" applyFill="1" applyBorder="1" applyAlignment="1" applyProtection="1">
      <alignment horizontal="center" vertical="center" wrapText="1"/>
      <protection locked="0"/>
    </xf>
    <xf numFmtId="0" fontId="11" fillId="6" borderId="68" xfId="0" applyFont="1" applyFill="1" applyBorder="1" applyAlignment="1" applyProtection="1">
      <alignment horizontal="center" vertical="center" wrapText="1"/>
      <protection locked="0"/>
    </xf>
    <xf numFmtId="0" fontId="11" fillId="6" borderId="166" xfId="0" applyFont="1" applyFill="1" applyBorder="1" applyAlignment="1" applyProtection="1">
      <alignment horizontal="center" vertical="center" wrapText="1"/>
      <protection locked="0"/>
    </xf>
    <xf numFmtId="0" fontId="11" fillId="6" borderId="187"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shrinkToFit="1"/>
      <protection locked="0"/>
    </xf>
    <xf numFmtId="0" fontId="11" fillId="0" borderId="226"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shrinkToFit="1"/>
      <protection locked="0"/>
    </xf>
    <xf numFmtId="0" fontId="13" fillId="0" borderId="286" xfId="0" applyFont="1" applyBorder="1" applyAlignment="1" applyProtection="1">
      <alignment horizontal="left" vertical="top" wrapText="1"/>
      <protection locked="0"/>
    </xf>
    <xf numFmtId="0" fontId="13" fillId="0" borderId="285" xfId="0" applyFont="1" applyBorder="1" applyAlignment="1" applyProtection="1">
      <alignment horizontal="left" vertical="top" wrapText="1"/>
      <protection locked="0"/>
    </xf>
    <xf numFmtId="0" fontId="13" fillId="0" borderId="284" xfId="0" applyFont="1" applyBorder="1" applyAlignment="1" applyProtection="1">
      <alignment horizontal="left" vertical="top" wrapText="1"/>
      <protection locked="0"/>
    </xf>
    <xf numFmtId="0" fontId="11" fillId="0" borderId="41"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53" xfId="0" applyFont="1" applyBorder="1" applyAlignment="1" applyProtection="1">
      <alignment horizontal="center" vertical="center"/>
      <protection locked="0"/>
    </xf>
    <xf numFmtId="0" fontId="11" fillId="3" borderId="104" xfId="0" applyFont="1" applyFill="1" applyBorder="1" applyAlignment="1" applyProtection="1">
      <alignment horizontal="center" vertical="center" shrinkToFit="1"/>
      <protection locked="0"/>
    </xf>
    <xf numFmtId="0" fontId="11" fillId="3" borderId="95" xfId="0" applyFont="1" applyFill="1" applyBorder="1" applyAlignment="1" applyProtection="1">
      <alignment horizontal="center" vertical="center" shrinkToFit="1"/>
      <protection locked="0"/>
    </xf>
    <xf numFmtId="0" fontId="11" fillId="0" borderId="109" xfId="0" applyFont="1" applyBorder="1" applyAlignment="1" applyProtection="1">
      <alignment horizontal="center" vertical="center" wrapText="1"/>
      <protection locked="0"/>
    </xf>
    <xf numFmtId="0" fontId="11" fillId="0" borderId="171"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protection locked="0"/>
    </xf>
    <xf numFmtId="0" fontId="11" fillId="6" borderId="229" xfId="0" applyFont="1" applyFill="1" applyBorder="1" applyAlignment="1" applyProtection="1">
      <alignment vertical="center"/>
      <protection locked="0"/>
    </xf>
    <xf numFmtId="0" fontId="11" fillId="0" borderId="232" xfId="0" applyFont="1" applyBorder="1" applyAlignment="1" applyProtection="1">
      <alignment horizontal="center" vertical="center"/>
      <protection locked="0"/>
    </xf>
    <xf numFmtId="0" fontId="11" fillId="0" borderId="104" xfId="0" applyFont="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0" fontId="11" fillId="3" borderId="95" xfId="0" applyFont="1" applyFill="1" applyBorder="1" applyAlignment="1" applyProtection="1">
      <alignment horizontal="center" vertical="center" wrapText="1"/>
      <protection locked="0"/>
    </xf>
    <xf numFmtId="0" fontId="11" fillId="3" borderId="99" xfId="0" applyFont="1" applyFill="1" applyBorder="1" applyAlignment="1" applyProtection="1">
      <alignment horizontal="center" vertical="center" wrapText="1"/>
      <protection locked="0"/>
    </xf>
    <xf numFmtId="0" fontId="13" fillId="0" borderId="289" xfId="0" applyFont="1" applyBorder="1" applyAlignment="1" applyProtection="1">
      <alignment horizontal="left" vertical="top" wrapText="1"/>
      <protection locked="0"/>
    </xf>
    <xf numFmtId="0" fontId="13" fillId="0" borderId="291" xfId="0" applyFont="1" applyBorder="1" applyAlignment="1" applyProtection="1">
      <alignment horizontal="left" vertical="top" wrapText="1"/>
      <protection locked="0"/>
    </xf>
    <xf numFmtId="0" fontId="11" fillId="0" borderId="150" xfId="0" applyFont="1" applyBorder="1" applyAlignment="1" applyProtection="1">
      <alignment horizontal="center" vertical="center" wrapText="1"/>
      <protection locked="0"/>
    </xf>
    <xf numFmtId="0" fontId="11" fillId="0" borderId="152" xfId="0" applyFont="1" applyBorder="1" applyAlignment="1" applyProtection="1">
      <alignment horizontal="center" vertical="center" wrapText="1"/>
      <protection locked="0"/>
    </xf>
    <xf numFmtId="0" fontId="11" fillId="0" borderId="257" xfId="0" applyFont="1" applyBorder="1" applyAlignment="1">
      <alignment horizontal="center" vertical="center" shrinkToFit="1"/>
    </xf>
    <xf numFmtId="0" fontId="11" fillId="0" borderId="258" xfId="0" applyFont="1" applyBorder="1" applyAlignment="1">
      <alignment horizontal="center" vertical="center" shrinkToFit="1"/>
    </xf>
    <xf numFmtId="0" fontId="11" fillId="0" borderId="183" xfId="0" applyFont="1" applyBorder="1" applyAlignment="1" applyProtection="1">
      <alignment horizontal="center" vertical="center" wrapText="1"/>
      <protection locked="0"/>
    </xf>
    <xf numFmtId="0" fontId="11" fillId="3" borderId="127" xfId="0" applyFont="1" applyFill="1" applyBorder="1" applyAlignment="1" applyProtection="1">
      <alignment horizontal="center" vertical="center" wrapText="1"/>
      <protection locked="0"/>
    </xf>
    <xf numFmtId="0" fontId="25" fillId="0" borderId="153"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25" fillId="0" borderId="30"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13" fillId="0" borderId="298" xfId="0" applyFont="1" applyBorder="1" applyAlignment="1" applyProtection="1">
      <alignment horizontal="left" vertical="top" wrapText="1"/>
      <protection locked="0"/>
    </xf>
    <xf numFmtId="0" fontId="13" fillId="0" borderId="297" xfId="0" applyFont="1" applyBorder="1" applyAlignment="1" applyProtection="1">
      <alignment horizontal="left" vertical="top" wrapText="1"/>
      <protection locked="0"/>
    </xf>
    <xf numFmtId="0" fontId="13" fillId="0" borderId="296" xfId="0" applyFont="1" applyBorder="1" applyAlignment="1" applyProtection="1">
      <alignment horizontal="left" vertical="top" wrapText="1"/>
      <protection locked="0"/>
    </xf>
    <xf numFmtId="0" fontId="11" fillId="6" borderId="153"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29"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0" borderId="199" xfId="0" applyFont="1" applyBorder="1" applyAlignment="1" applyProtection="1">
      <alignment horizontal="center" vertical="center" shrinkToFit="1"/>
      <protection locked="0"/>
    </xf>
    <xf numFmtId="0" fontId="11" fillId="0" borderId="197" xfId="0" applyFont="1" applyBorder="1" applyAlignment="1" applyProtection="1">
      <alignment horizontal="center" vertical="center" shrinkToFit="1"/>
      <protection locked="0"/>
    </xf>
    <xf numFmtId="0" fontId="11" fillId="0" borderId="246" xfId="0" applyFont="1" applyBorder="1" applyAlignment="1" applyProtection="1">
      <alignment horizontal="center" vertical="center" shrinkToFit="1"/>
      <protection locked="0"/>
    </xf>
    <xf numFmtId="0" fontId="11" fillId="0" borderId="198" xfId="0" applyFont="1" applyBorder="1" applyAlignment="1" applyProtection="1">
      <alignment horizontal="center" vertical="center" shrinkToFit="1"/>
      <protection locked="0"/>
    </xf>
    <xf numFmtId="0" fontId="11" fillId="6" borderId="175" xfId="0" applyFont="1" applyFill="1" applyBorder="1" applyAlignment="1" applyProtection="1">
      <alignment horizontal="center" vertical="center"/>
      <protection locked="0"/>
    </xf>
    <xf numFmtId="0" fontId="11" fillId="0" borderId="259" xfId="0" applyFont="1" applyBorder="1" applyAlignment="1">
      <alignment horizontal="center" vertical="center" shrinkToFit="1"/>
    </xf>
    <xf numFmtId="0" fontId="11" fillId="0" borderId="260" xfId="0" applyFont="1" applyBorder="1" applyAlignment="1">
      <alignment horizontal="center" vertical="center" shrinkToFit="1"/>
    </xf>
    <xf numFmtId="0" fontId="11" fillId="0" borderId="261" xfId="0" applyFont="1" applyBorder="1" applyAlignment="1">
      <alignment horizontal="center" vertical="center" shrinkToFit="1"/>
    </xf>
    <xf numFmtId="0" fontId="11" fillId="0" borderId="68" xfId="0" applyFont="1" applyBorder="1" applyAlignment="1" applyProtection="1">
      <alignment horizontal="center" vertical="center"/>
      <protection locked="0"/>
    </xf>
    <xf numFmtId="0" fontId="11" fillId="0" borderId="149" xfId="0" applyFont="1" applyBorder="1" applyAlignment="1" applyProtection="1">
      <alignment horizontal="center" vertical="center"/>
      <protection locked="0"/>
    </xf>
    <xf numFmtId="0" fontId="25" fillId="0" borderId="68" xfId="0" applyFont="1" applyBorder="1" applyAlignment="1" applyProtection="1">
      <alignment horizontal="center" vertical="center" wrapText="1"/>
      <protection locked="0"/>
    </xf>
    <xf numFmtId="0" fontId="25" fillId="0" borderId="92" xfId="0" applyFont="1" applyBorder="1" applyAlignment="1" applyProtection="1">
      <alignment horizontal="center" vertical="center" wrapText="1"/>
      <protection locked="0"/>
    </xf>
    <xf numFmtId="0" fontId="11" fillId="0" borderId="103" xfId="0" applyFont="1" applyBorder="1" applyAlignment="1" applyProtection="1">
      <alignment horizontal="center" vertical="center" wrapText="1" shrinkToFit="1"/>
      <protection locked="0"/>
    </xf>
    <xf numFmtId="0" fontId="11" fillId="0" borderId="100" xfId="0" applyFont="1" applyBorder="1" applyAlignment="1" applyProtection="1">
      <alignment horizontal="center" vertical="center" shrinkToFit="1"/>
      <protection locked="0"/>
    </xf>
    <xf numFmtId="0" fontId="11" fillId="0" borderId="151" xfId="0" applyFont="1" applyBorder="1" applyAlignment="1" applyProtection="1">
      <alignment horizontal="center" vertical="center" shrinkToFit="1"/>
      <protection locked="0"/>
    </xf>
    <xf numFmtId="0" fontId="11" fillId="0" borderId="157" xfId="0" applyFont="1" applyBorder="1" applyAlignment="1" applyProtection="1">
      <alignment horizontal="center" vertical="center" shrinkToFit="1"/>
      <protection locked="0"/>
    </xf>
    <xf numFmtId="0" fontId="11" fillId="0" borderId="103"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53" xfId="0" applyFont="1" applyBorder="1" applyAlignment="1" applyProtection="1">
      <alignment horizontal="center" vertical="center" wrapText="1"/>
      <protection locked="0"/>
    </xf>
    <xf numFmtId="0" fontId="11" fillId="0" borderId="10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1" fillId="0" borderId="107" xfId="8" applyFont="1" applyBorder="1" applyAlignment="1" applyProtection="1">
      <alignment horizontal="center" vertical="center" wrapText="1"/>
      <protection locked="0"/>
    </xf>
    <xf numFmtId="0" fontId="11" fillId="0" borderId="101" xfId="8" applyFont="1" applyBorder="1" applyAlignment="1" applyProtection="1">
      <alignment horizontal="center" vertical="center" wrapText="1"/>
      <protection locked="0"/>
    </xf>
    <xf numFmtId="0" fontId="11" fillId="0" borderId="150" xfId="8" applyFont="1" applyBorder="1" applyAlignment="1" applyProtection="1">
      <alignment horizontal="center" vertical="center" wrapText="1"/>
      <protection locked="0"/>
    </xf>
    <xf numFmtId="0" fontId="11" fillId="0" borderId="152" xfId="8" applyFont="1" applyBorder="1" applyAlignment="1" applyProtection="1">
      <alignment horizontal="center" vertical="center" wrapText="1"/>
      <protection locked="0"/>
    </xf>
    <xf numFmtId="0" fontId="11" fillId="0" borderId="68" xfId="8" applyFont="1" applyBorder="1" applyAlignment="1" applyProtection="1">
      <alignment horizontal="center" vertical="center" shrinkToFit="1"/>
      <protection locked="0"/>
    </xf>
    <xf numFmtId="0" fontId="11" fillId="3" borderId="92" xfId="8" applyFont="1" applyFill="1" applyBorder="1" applyAlignment="1" applyProtection="1">
      <alignment horizontal="center" vertical="center" shrinkToFit="1"/>
      <protection locked="0"/>
    </xf>
    <xf numFmtId="0" fontId="11" fillId="3" borderId="68" xfId="8" applyFont="1" applyFill="1" applyBorder="1" applyAlignment="1" applyProtection="1">
      <alignment horizontal="center" vertical="center" shrinkToFit="1"/>
      <protection locked="0"/>
    </xf>
    <xf numFmtId="0" fontId="11" fillId="0" borderId="92" xfId="8" applyFont="1" applyBorder="1" applyAlignment="1" applyProtection="1">
      <alignment horizontal="center" vertical="center" shrinkToFit="1"/>
      <protection locked="0"/>
    </xf>
    <xf numFmtId="0" fontId="11" fillId="0" borderId="68" xfId="8" applyFont="1" applyBorder="1" applyAlignment="1" applyProtection="1">
      <alignment horizontal="center" vertical="center" wrapText="1" shrinkToFit="1"/>
      <protection locked="0"/>
    </xf>
    <xf numFmtId="0" fontId="11" fillId="0" borderId="107" xfId="10" applyFont="1" applyBorder="1" applyAlignment="1" applyProtection="1">
      <alignment horizontal="center" vertical="center" wrapText="1"/>
      <protection locked="0"/>
    </xf>
    <xf numFmtId="0" fontId="11" fillId="0" borderId="101" xfId="10" applyFont="1" applyBorder="1" applyAlignment="1" applyProtection="1">
      <alignment horizontal="center" vertical="center" wrapText="1"/>
      <protection locked="0"/>
    </xf>
    <xf numFmtId="0" fontId="11" fillId="0" borderId="150" xfId="10" applyFont="1" applyBorder="1" applyAlignment="1" applyProtection="1">
      <alignment horizontal="center" vertical="center" wrapText="1"/>
      <protection locked="0"/>
    </xf>
    <xf numFmtId="0" fontId="11" fillId="0" borderId="152" xfId="10" applyFont="1" applyBorder="1" applyAlignment="1" applyProtection="1">
      <alignment horizontal="center" vertical="center" wrapText="1"/>
      <protection locked="0"/>
    </xf>
    <xf numFmtId="0" fontId="11" fillId="0" borderId="68" xfId="10" applyFont="1" applyBorder="1" applyAlignment="1" applyProtection="1">
      <alignment horizontal="center" vertical="center" shrinkToFit="1"/>
      <protection locked="0"/>
    </xf>
    <xf numFmtId="0" fontId="11" fillId="3" borderId="92" xfId="10" applyFont="1" applyFill="1" applyBorder="1" applyAlignment="1" applyProtection="1">
      <alignment horizontal="center" vertical="center" shrinkToFit="1"/>
      <protection locked="0"/>
    </xf>
    <xf numFmtId="0" fontId="13" fillId="3" borderId="104" xfId="0" applyFont="1" applyFill="1" applyBorder="1" applyAlignment="1" applyProtection="1">
      <alignment horizontal="center" vertical="center" wrapText="1"/>
      <protection locked="0"/>
    </xf>
    <xf numFmtId="0" fontId="13" fillId="3" borderId="95" xfId="0" applyFont="1" applyFill="1" applyBorder="1" applyAlignment="1" applyProtection="1">
      <alignment horizontal="center" vertical="center" wrapText="1"/>
      <protection locked="0"/>
    </xf>
    <xf numFmtId="0" fontId="11" fillId="3" borderId="103" xfId="0" applyFont="1" applyFill="1" applyBorder="1" applyAlignment="1" applyProtection="1">
      <alignment horizontal="center" vertical="center" wrapText="1"/>
      <protection locked="0"/>
    </xf>
    <xf numFmtId="0" fontId="11" fillId="3" borderId="104" xfId="0" applyFont="1" applyFill="1" applyBorder="1" applyAlignment="1" applyProtection="1">
      <alignment horizontal="center" vertical="center" wrapText="1"/>
      <protection locked="0"/>
    </xf>
    <xf numFmtId="0" fontId="11" fillId="0" borderId="191" xfId="0" applyFont="1" applyBorder="1" applyAlignment="1">
      <alignment horizontal="left" vertical="center"/>
    </xf>
    <xf numFmtId="0" fontId="11" fillId="0" borderId="71" xfId="0" applyFont="1" applyBorder="1" applyAlignment="1">
      <alignment horizontal="left" vertical="center"/>
    </xf>
    <xf numFmtId="0" fontId="11" fillId="0" borderId="114" xfId="0" applyFont="1" applyBorder="1" applyAlignment="1">
      <alignment horizontal="left" vertical="center"/>
    </xf>
    <xf numFmtId="0" fontId="11" fillId="0" borderId="148" xfId="0" applyFont="1" applyBorder="1" applyAlignment="1" applyProtection="1">
      <alignment horizontal="center" vertical="center" wrapText="1"/>
      <protection locked="0"/>
    </xf>
    <xf numFmtId="0" fontId="11" fillId="0" borderId="147" xfId="0" applyFont="1" applyBorder="1" applyAlignment="1" applyProtection="1">
      <alignment horizontal="center" vertical="center" wrapText="1"/>
      <protection locked="0"/>
    </xf>
    <xf numFmtId="0" fontId="11" fillId="0" borderId="134" xfId="0" applyFont="1" applyBorder="1" applyAlignment="1" applyProtection="1">
      <alignment horizontal="center" vertical="center" wrapText="1"/>
      <protection locked="0"/>
    </xf>
    <xf numFmtId="0" fontId="11" fillId="0" borderId="7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0" fontId="11" fillId="0" borderId="146" xfId="0" applyFont="1" applyBorder="1" applyAlignment="1" applyProtection="1">
      <alignment horizontal="center" vertical="center" wrapText="1"/>
      <protection locked="0"/>
    </xf>
    <xf numFmtId="0" fontId="11" fillId="0" borderId="145" xfId="0" applyFont="1" applyBorder="1" applyAlignment="1" applyProtection="1">
      <alignment horizontal="center" vertical="center" wrapText="1"/>
      <protection locked="0"/>
    </xf>
    <xf numFmtId="0" fontId="11" fillId="0" borderId="133" xfId="0" applyFont="1" applyBorder="1" applyAlignment="1" applyProtection="1">
      <alignment horizontal="center" vertical="center" wrapText="1"/>
      <protection locked="0"/>
    </xf>
    <xf numFmtId="0" fontId="11" fillId="0" borderId="178" xfId="0" applyFont="1" applyBorder="1" applyAlignment="1" applyProtection="1">
      <alignment horizontal="center" vertical="center"/>
      <protection locked="0"/>
    </xf>
    <xf numFmtId="0" fontId="11" fillId="0" borderId="186" xfId="0" applyFont="1" applyBorder="1" applyAlignment="1" applyProtection="1">
      <alignment horizontal="center" vertical="center"/>
      <protection locked="0"/>
    </xf>
    <xf numFmtId="0" fontId="11" fillId="6" borderId="178" xfId="0" applyFont="1" applyFill="1" applyBorder="1" applyAlignment="1" applyProtection="1">
      <alignment horizontal="center" vertical="center"/>
      <protection locked="0"/>
    </xf>
    <xf numFmtId="0" fontId="11" fillId="6" borderId="180" xfId="0" applyFont="1" applyFill="1" applyBorder="1" applyAlignment="1" applyProtection="1">
      <alignment horizontal="center" vertical="center"/>
      <protection locked="0"/>
    </xf>
    <xf numFmtId="0" fontId="11" fillId="6" borderId="186" xfId="0" applyFont="1" applyFill="1" applyBorder="1" applyAlignment="1" applyProtection="1">
      <alignment horizontal="center" vertical="center"/>
      <protection locked="0"/>
    </xf>
    <xf numFmtId="0" fontId="11" fillId="0" borderId="178" xfId="0" applyFont="1" applyBorder="1" applyAlignment="1" applyProtection="1">
      <alignment horizontal="left" vertical="center" shrinkToFit="1"/>
      <protection locked="0"/>
    </xf>
    <xf numFmtId="0" fontId="11" fillId="0" borderId="180" xfId="0" applyFont="1" applyBorder="1" applyAlignment="1" applyProtection="1">
      <alignment horizontal="left" vertical="center" shrinkToFit="1"/>
      <protection locked="0"/>
    </xf>
    <xf numFmtId="0" fontId="11" fillId="0" borderId="186" xfId="0" applyFont="1" applyBorder="1" applyAlignment="1" applyProtection="1">
      <alignment horizontal="left" vertical="center" shrinkToFit="1"/>
      <protection locked="0"/>
    </xf>
    <xf numFmtId="0" fontId="11" fillId="0" borderId="178" xfId="0" applyFont="1" applyBorder="1" applyAlignment="1" applyProtection="1">
      <alignment horizontal="left" vertical="center"/>
      <protection locked="0"/>
    </xf>
    <xf numFmtId="0" fontId="11" fillId="0" borderId="180" xfId="0" applyFont="1" applyBorder="1" applyAlignment="1" applyProtection="1">
      <alignment horizontal="left" vertical="center"/>
      <protection locked="0"/>
    </xf>
    <xf numFmtId="0" fontId="11" fillId="0" borderId="186" xfId="0" applyFont="1" applyBorder="1" applyAlignment="1" applyProtection="1">
      <alignment horizontal="left" vertical="center"/>
      <protection locked="0"/>
    </xf>
    <xf numFmtId="0" fontId="11" fillId="0" borderId="201" xfId="0" applyFont="1" applyBorder="1" applyAlignment="1" applyProtection="1">
      <alignment horizontal="center" vertical="center" wrapText="1"/>
      <protection locked="0"/>
    </xf>
    <xf numFmtId="0" fontId="11" fillId="0" borderId="202" xfId="0" applyFont="1" applyBorder="1" applyAlignment="1" applyProtection="1">
      <alignment horizontal="center" vertical="center" wrapText="1"/>
      <protection locked="0"/>
    </xf>
    <xf numFmtId="0" fontId="11" fillId="0" borderId="203" xfId="0" applyFont="1" applyBorder="1" applyAlignment="1" applyProtection="1">
      <alignment horizontal="center" vertical="center" wrapText="1"/>
      <protection locked="0"/>
    </xf>
    <xf numFmtId="0" fontId="11" fillId="0" borderId="204" xfId="0" applyFont="1" applyBorder="1" applyAlignment="1" applyProtection="1">
      <alignment horizontal="center" vertical="center" wrapText="1"/>
      <protection locked="0"/>
    </xf>
    <xf numFmtId="0" fontId="11" fillId="0" borderId="205" xfId="0" applyFont="1" applyBorder="1" applyAlignment="1" applyProtection="1">
      <alignment horizontal="center" vertical="center" wrapText="1"/>
      <protection locked="0"/>
    </xf>
    <xf numFmtId="0" fontId="11" fillId="0" borderId="206" xfId="0" applyFont="1" applyBorder="1" applyAlignment="1" applyProtection="1">
      <alignment horizontal="center" vertical="center" wrapText="1"/>
      <protection locked="0"/>
    </xf>
    <xf numFmtId="0" fontId="11" fillId="0" borderId="207" xfId="0" applyFont="1" applyBorder="1" applyAlignment="1" applyProtection="1">
      <alignment horizontal="center" vertical="center" wrapText="1"/>
      <protection locked="0"/>
    </xf>
    <xf numFmtId="0" fontId="11" fillId="0" borderId="208" xfId="0" applyFont="1" applyBorder="1" applyAlignment="1" applyProtection="1">
      <alignment horizontal="center" vertical="center" wrapText="1"/>
      <protection locked="0"/>
    </xf>
    <xf numFmtId="0" fontId="11" fillId="0" borderId="209" xfId="0" applyFont="1" applyBorder="1" applyAlignment="1" applyProtection="1">
      <alignment horizontal="center" vertical="center" wrapText="1"/>
      <protection locked="0"/>
    </xf>
    <xf numFmtId="0" fontId="11" fillId="0" borderId="107" xfId="9" applyFont="1" applyBorder="1" applyAlignment="1" applyProtection="1">
      <alignment horizontal="center" vertical="center" wrapText="1"/>
      <protection locked="0"/>
    </xf>
    <xf numFmtId="0" fontId="11" fillId="0" borderId="101" xfId="9" applyFont="1" applyBorder="1" applyAlignment="1" applyProtection="1">
      <alignment horizontal="center" vertical="center" wrapText="1"/>
      <protection locked="0"/>
    </xf>
    <xf numFmtId="0" fontId="11" fillId="0" borderId="68" xfId="9" applyFont="1" applyBorder="1" applyAlignment="1" applyProtection="1">
      <alignment horizontal="center" vertical="center" wrapText="1"/>
      <protection locked="0"/>
    </xf>
    <xf numFmtId="0" fontId="11" fillId="0" borderId="92" xfId="9" applyFont="1" applyBorder="1" applyAlignment="1" applyProtection="1">
      <alignment horizontal="center" vertical="center" wrapText="1"/>
      <protection locked="0"/>
    </xf>
    <xf numFmtId="0" fontId="11" fillId="3" borderId="68" xfId="9" applyFont="1" applyFill="1" applyBorder="1" applyAlignment="1" applyProtection="1">
      <alignment horizontal="center" vertical="center" shrinkToFit="1"/>
      <protection locked="0"/>
    </xf>
    <xf numFmtId="0" fontId="11" fillId="3" borderId="92" xfId="9" applyFont="1" applyFill="1" applyBorder="1" applyAlignment="1" applyProtection="1">
      <alignment horizontal="center" vertical="center" shrinkToFit="1"/>
      <protection locked="0"/>
    </xf>
    <xf numFmtId="0" fontId="11" fillId="0" borderId="104" xfId="10" applyFont="1" applyBorder="1" applyAlignment="1" applyProtection="1">
      <alignment horizontal="center" vertical="center" wrapText="1"/>
      <protection locked="0"/>
    </xf>
    <xf numFmtId="0" fontId="11" fillId="0" borderId="95" xfId="10" applyFont="1" applyBorder="1" applyAlignment="1" applyProtection="1">
      <alignment horizontal="center" vertical="center" wrapText="1"/>
      <protection locked="0"/>
    </xf>
    <xf numFmtId="0" fontId="11" fillId="3" borderId="68" xfId="10" applyFont="1" applyFill="1" applyBorder="1" applyAlignment="1" applyProtection="1">
      <alignment horizontal="center" vertical="center" shrinkToFit="1"/>
      <protection locked="0"/>
    </xf>
    <xf numFmtId="0" fontId="11" fillId="3" borderId="103" xfId="10" applyFont="1" applyFill="1" applyBorder="1" applyAlignment="1" applyProtection="1">
      <alignment horizontal="center" vertical="center" shrinkToFit="1"/>
      <protection locked="0"/>
    </xf>
    <xf numFmtId="0" fontId="11" fillId="3" borderId="100" xfId="10" applyFont="1" applyFill="1" applyBorder="1" applyAlignment="1" applyProtection="1">
      <alignment horizontal="center" vertical="center" shrinkToFit="1"/>
      <protection locked="0"/>
    </xf>
    <xf numFmtId="0" fontId="11" fillId="0" borderId="68" xfId="10" applyFont="1" applyBorder="1" applyAlignment="1" applyProtection="1">
      <alignment horizontal="center" vertical="center" wrapText="1"/>
      <protection locked="0"/>
    </xf>
    <xf numFmtId="0" fontId="11" fillId="0" borderId="92" xfId="10" applyFont="1" applyBorder="1" applyAlignment="1" applyProtection="1">
      <alignment horizontal="center" vertical="center" wrapText="1"/>
      <protection locked="0"/>
    </xf>
    <xf numFmtId="0" fontId="11" fillId="3" borderId="103" xfId="10" applyFont="1" applyFill="1" applyBorder="1" applyAlignment="1" applyProtection="1">
      <alignment horizontal="center" vertical="center" wrapText="1"/>
      <protection locked="0"/>
    </xf>
    <xf numFmtId="0" fontId="11" fillId="3" borderId="100" xfId="10" applyFont="1" applyFill="1" applyBorder="1" applyAlignment="1" applyProtection="1">
      <alignment horizontal="center" vertical="center" wrapText="1"/>
      <protection locked="0"/>
    </xf>
    <xf numFmtId="0" fontId="11" fillId="3" borderId="104" xfId="10" applyFont="1" applyFill="1" applyBorder="1" applyAlignment="1" applyProtection="1">
      <alignment horizontal="center" vertical="center" shrinkToFit="1"/>
      <protection locked="0"/>
    </xf>
    <xf numFmtId="0" fontId="11" fillId="3" borderId="95" xfId="10" applyFont="1" applyFill="1" applyBorder="1" applyAlignment="1" applyProtection="1">
      <alignment horizontal="center" vertical="center" shrinkToFit="1"/>
      <protection locked="0"/>
    </xf>
    <xf numFmtId="0" fontId="11" fillId="0" borderId="62" xfId="10" applyFont="1" applyBorder="1" applyAlignment="1" applyProtection="1">
      <alignment horizontal="center" vertical="center" wrapText="1"/>
      <protection locked="0"/>
    </xf>
    <xf numFmtId="0" fontId="11" fillId="0" borderId="143" xfId="10" applyFont="1" applyBorder="1" applyAlignment="1" applyProtection="1">
      <alignment horizontal="center" vertical="center" wrapText="1"/>
      <protection locked="0"/>
    </xf>
    <xf numFmtId="0" fontId="11" fillId="5" borderId="69" xfId="10" applyFont="1" applyFill="1" applyBorder="1" applyAlignment="1" applyProtection="1">
      <alignment horizontal="left" vertical="center"/>
      <protection locked="0"/>
    </xf>
    <xf numFmtId="0" fontId="11" fillId="5" borderId="1" xfId="10" applyFont="1" applyFill="1" applyBorder="1" applyAlignment="1" applyProtection="1">
      <alignment horizontal="left" vertical="center"/>
      <protection locked="0"/>
    </xf>
    <xf numFmtId="0" fontId="11" fillId="5" borderId="106" xfId="10" applyFont="1" applyFill="1" applyBorder="1" applyAlignment="1" applyProtection="1">
      <alignment horizontal="left" vertical="center"/>
      <protection locked="0"/>
    </xf>
    <xf numFmtId="0" fontId="11" fillId="6" borderId="28" xfId="10" applyFont="1" applyFill="1" applyBorder="1" applyAlignment="1" applyProtection="1">
      <alignment horizontal="left" vertical="center"/>
      <protection locked="0"/>
    </xf>
    <xf numFmtId="0" fontId="11" fillId="6" borderId="0" xfId="10" applyFont="1" applyFill="1" applyAlignment="1" applyProtection="1">
      <alignment horizontal="left" vertical="center"/>
      <protection locked="0"/>
    </xf>
    <xf numFmtId="0" fontId="11" fillId="6" borderId="78" xfId="10" applyFont="1" applyFill="1" applyBorder="1" applyAlignment="1" applyProtection="1">
      <alignment horizontal="left" vertical="center"/>
      <protection locked="0"/>
    </xf>
    <xf numFmtId="0" fontId="11" fillId="6" borderId="17" xfId="10" applyFont="1" applyFill="1" applyBorder="1" applyAlignment="1" applyProtection="1">
      <alignment horizontal="left" vertical="center"/>
      <protection locked="0"/>
    </xf>
    <xf numFmtId="0" fontId="11" fillId="6" borderId="16" xfId="10" applyFont="1" applyFill="1" applyBorder="1" applyAlignment="1" applyProtection="1">
      <alignment horizontal="left" vertical="center"/>
      <protection locked="0"/>
    </xf>
    <xf numFmtId="0" fontId="11" fillId="6" borderId="15" xfId="10" applyFont="1" applyFill="1" applyBorder="1" applyAlignment="1" applyProtection="1">
      <alignment horizontal="left" vertical="center"/>
      <protection locked="0"/>
    </xf>
    <xf numFmtId="0" fontId="11" fillId="0" borderId="112" xfId="10" applyFont="1" applyBorder="1" applyAlignment="1" applyProtection="1">
      <alignment horizontal="center" vertical="center" wrapText="1"/>
      <protection locked="0"/>
    </xf>
    <xf numFmtId="0" fontId="11" fillId="0" borderId="126" xfId="10" applyFont="1" applyBorder="1" applyAlignment="1" applyProtection="1">
      <alignment horizontal="center" vertical="center" wrapText="1"/>
      <protection locked="0"/>
    </xf>
  </cellXfs>
  <cellStyles count="34">
    <cellStyle name="ハイパーリンク" xfId="13" builtinId="8"/>
    <cellStyle name="メモ 2" xfId="3" xr:uid="{00000000-0005-0000-0000-000000000000}"/>
    <cellStyle name="メモ 2 2" xfId="11" xr:uid="{9DF8F827-C0D0-4CBB-B557-F9C8189E1E6D}"/>
    <cellStyle name="メモ 2 2 10" xfId="32" xr:uid="{74B1B2A1-3589-41E7-A1E4-666D6E199810}"/>
    <cellStyle name="メモ 2 2 11" xfId="33" xr:uid="{6B8294D2-00BA-41DE-BD77-D385110400C4}"/>
    <cellStyle name="メモ 2 2 2" xfId="21" xr:uid="{D04D3FD4-BF70-4FF1-B2DB-FBAA88ED4A6C}"/>
    <cellStyle name="メモ 2 2 3" xfId="22" xr:uid="{392C7B89-0033-45C1-98BE-94A0F40C3811}"/>
    <cellStyle name="メモ 2 2 4" xfId="15" xr:uid="{8D140C8A-A32B-465A-A10B-419820E588D5}"/>
    <cellStyle name="メモ 2 2 5" xfId="24" xr:uid="{6B278929-C85B-456E-BE3D-3A38DA3C1653}"/>
    <cellStyle name="メモ 2 2 6" xfId="27" xr:uid="{72C8BB46-A972-4C53-9F6D-9C4194193035}"/>
    <cellStyle name="メモ 2 2 7" xfId="28" xr:uid="{13EC88F1-B780-4F09-8B5E-A17EFD163C86}"/>
    <cellStyle name="メモ 2 2 8" xfId="29" xr:uid="{B70453FD-FC8E-45B7-AF70-4290038C0819}"/>
    <cellStyle name="メモ 2 2 9" xfId="30" xr:uid="{00C5CAE2-5687-4E3B-AB1B-5415A55BDD44}"/>
    <cellStyle name="メモ 2 3" xfId="20" xr:uid="{CB36A2B3-8ECF-415C-8F0F-6597F0DFA806}"/>
    <cellStyle name="メモ 2 4" xfId="14" xr:uid="{9B84DD22-0324-4DFB-AF39-BD405C92BE0B}"/>
    <cellStyle name="メモ 2 5" xfId="23" xr:uid="{41350B41-6E9C-433B-BF7F-C30FA26FC273}"/>
    <cellStyle name="メモ 2 6" xfId="25" xr:uid="{0A0453E2-DF92-4A0C-BCF8-160C80910DC5}"/>
    <cellStyle name="メモ 2 7" xfId="26" xr:uid="{2B2572CC-BFB4-4DDB-8C78-35A38514F384}"/>
    <cellStyle name="メモ 2 8" xfId="31" xr:uid="{EB82C1F1-059E-45A5-A179-F504C5B21116}"/>
    <cellStyle name="標準" xfId="0" builtinId="0"/>
    <cellStyle name="標準 2" xfId="1" xr:uid="{00000000-0005-0000-0000-000002000000}"/>
    <cellStyle name="標準 2 2" xfId="2" xr:uid="{00000000-0005-0000-0000-000003000000}"/>
    <cellStyle name="標準 2 3" xfId="10" xr:uid="{00000000-0005-0000-0000-000004000000}"/>
    <cellStyle name="標準 3" xfId="4" xr:uid="{00000000-0005-0000-0000-000005000000}"/>
    <cellStyle name="標準 3 2" xfId="16" xr:uid="{BE1CA91F-F7B4-4D77-A5D3-3BAB020D9E0F}"/>
    <cellStyle name="標準 4" xfId="5" xr:uid="{00000000-0005-0000-0000-000006000000}"/>
    <cellStyle name="標準 4 2" xfId="8" xr:uid="{00000000-0005-0000-0000-000007000000}"/>
    <cellStyle name="標準 5" xfId="6" xr:uid="{00000000-0005-0000-0000-000008000000}"/>
    <cellStyle name="標準 5 2" xfId="7" xr:uid="{00000000-0005-0000-0000-000009000000}"/>
    <cellStyle name="標準 5 2 2" xfId="18" xr:uid="{D51C3838-5D4B-4737-8734-28AB0A656D16}"/>
    <cellStyle name="標準 5 3" xfId="17" xr:uid="{99304791-CCAB-43FE-8A28-8F63A698F64E}"/>
    <cellStyle name="標準 6" xfId="9" xr:uid="{00000000-0005-0000-0000-00000A000000}"/>
    <cellStyle name="標準 6 2" xfId="19" xr:uid="{42279C5E-B1E0-4567-B16C-26F146FF0E62}"/>
    <cellStyle name="標準 7" xfId="12" xr:uid="{0566074E-8552-4A49-B0CA-85FB2C4C80AF}"/>
  </cellStyles>
  <dxfs count="45">
    <dxf>
      <font>
        <color rgb="FFFF0000"/>
      </font>
    </dxf>
    <dxf>
      <fill>
        <patternFill>
          <bgColor theme="7"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indexed="45"/>
        </patternFill>
      </fill>
    </dxf>
    <dxf>
      <font>
        <b val="0"/>
        <color auto="1"/>
      </font>
      <fill>
        <patternFill patternType="solid">
          <bgColor indexed="4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4152-BAA6-4C46-9889-929C96F9BE2A}">
  <sheetPr codeName="Sheet2">
    <tabColor theme="0" tint="-0.499984740745262"/>
  </sheetPr>
  <dimension ref="B2:E32"/>
  <sheetViews>
    <sheetView zoomScale="75" zoomScaleNormal="75" workbookViewId="0">
      <selection activeCell="C3" sqref="C3"/>
    </sheetView>
  </sheetViews>
  <sheetFormatPr defaultRowHeight="13.5"/>
  <cols>
    <col min="1" max="1" width="2.625" style="136" customWidth="1"/>
    <col min="2" max="2" width="7.5" style="136" bestFit="1" customWidth="1"/>
    <col min="3" max="3" width="20.5" style="136" bestFit="1" customWidth="1"/>
    <col min="4" max="5" width="18.375" style="136" bestFit="1" customWidth="1"/>
    <col min="6" max="34" width="9" style="136"/>
    <col min="35" max="35" width="9" style="136" customWidth="1"/>
    <col min="36" max="16384" width="9" style="136"/>
  </cols>
  <sheetData>
    <row r="2" spans="2:5" s="139" customFormat="1" ht="10.5">
      <c r="B2" s="138" t="s">
        <v>314</v>
      </c>
      <c r="C2" s="138" t="s">
        <v>315</v>
      </c>
      <c r="D2" s="138" t="s">
        <v>172</v>
      </c>
      <c r="E2" s="138" t="s">
        <v>316</v>
      </c>
    </row>
    <row r="3" spans="2:5">
      <c r="B3" s="137">
        <v>1</v>
      </c>
      <c r="C3" s="140" t="s">
        <v>298</v>
      </c>
      <c r="D3" s="140" t="s">
        <v>304</v>
      </c>
      <c r="E3" s="141" t="str">
        <f>HYPERLINK("#"&amp;B3&amp;"!A1","シート「"&amp;B3&amp;"」へ")</f>
        <v>シート「1」へ</v>
      </c>
    </row>
    <row r="4" spans="2:5">
      <c r="B4" s="137">
        <v>2</v>
      </c>
      <c r="C4" s="140" t="s">
        <v>299</v>
      </c>
      <c r="D4" s="140" t="s">
        <v>304</v>
      </c>
      <c r="E4" s="141" t="str">
        <f t="shared" ref="E4:E30" si="0">HYPERLINK("#"&amp;B4&amp;"!A1","シート「"&amp;B4&amp;"」へ")</f>
        <v>シート「2」へ</v>
      </c>
    </row>
    <row r="5" spans="2:5">
      <c r="B5" s="137">
        <v>3</v>
      </c>
      <c r="C5" s="140" t="s">
        <v>300</v>
      </c>
      <c r="D5" s="140" t="s">
        <v>305</v>
      </c>
      <c r="E5" s="141" t="str">
        <f t="shared" si="0"/>
        <v>シート「3」へ</v>
      </c>
    </row>
    <row r="6" spans="2:5">
      <c r="B6" s="137" t="s">
        <v>306</v>
      </c>
      <c r="C6" s="140" t="s">
        <v>270</v>
      </c>
      <c r="D6" s="140" t="s">
        <v>195</v>
      </c>
      <c r="E6" s="141" t="str">
        <f t="shared" si="0"/>
        <v>シート「4男」へ</v>
      </c>
    </row>
    <row r="7" spans="2:5">
      <c r="B7" s="137" t="s">
        <v>307</v>
      </c>
      <c r="C7" s="140" t="s">
        <v>270</v>
      </c>
      <c r="D7" s="140" t="s">
        <v>217</v>
      </c>
      <c r="E7" s="141" t="str">
        <f t="shared" si="0"/>
        <v>シート「4女」へ</v>
      </c>
    </row>
    <row r="8" spans="2:5">
      <c r="B8" s="137">
        <v>5</v>
      </c>
      <c r="C8" s="140" t="s">
        <v>271</v>
      </c>
      <c r="D8" s="140" t="s">
        <v>224</v>
      </c>
      <c r="E8" s="141" t="str">
        <f t="shared" si="0"/>
        <v>シート「5」へ</v>
      </c>
    </row>
    <row r="9" spans="2:5">
      <c r="B9" s="137">
        <v>6</v>
      </c>
      <c r="C9" s="140" t="s">
        <v>301</v>
      </c>
      <c r="D9" s="140" t="s">
        <v>224</v>
      </c>
      <c r="E9" s="141" t="str">
        <f t="shared" si="0"/>
        <v>シート「6」へ</v>
      </c>
    </row>
    <row r="10" spans="2:5">
      <c r="B10" s="137">
        <v>7</v>
      </c>
      <c r="C10" s="140" t="s">
        <v>274</v>
      </c>
      <c r="D10" s="140" t="s">
        <v>304</v>
      </c>
      <c r="E10" s="141" t="str">
        <f t="shared" si="0"/>
        <v>シート「7」へ</v>
      </c>
    </row>
    <row r="11" spans="2:5">
      <c r="B11" s="137" t="s">
        <v>308</v>
      </c>
      <c r="C11" s="140" t="s">
        <v>283</v>
      </c>
      <c r="D11" s="140" t="s">
        <v>195</v>
      </c>
      <c r="E11" s="141" t="str">
        <f t="shared" si="0"/>
        <v>シート「8男」へ</v>
      </c>
    </row>
    <row r="12" spans="2:5">
      <c r="B12" s="137" t="s">
        <v>309</v>
      </c>
      <c r="C12" s="140" t="s">
        <v>283</v>
      </c>
      <c r="D12" s="140" t="s">
        <v>217</v>
      </c>
      <c r="E12" s="141" t="str">
        <f t="shared" si="0"/>
        <v>シート「8女」へ</v>
      </c>
    </row>
    <row r="13" spans="2:5">
      <c r="B13" s="137" t="s">
        <v>310</v>
      </c>
      <c r="C13" s="140" t="s">
        <v>285</v>
      </c>
      <c r="D13" s="140" t="s">
        <v>195</v>
      </c>
      <c r="E13" s="141" t="str">
        <f t="shared" si="0"/>
        <v>シート「9男」へ</v>
      </c>
    </row>
    <row r="14" spans="2:5">
      <c r="B14" s="137" t="s">
        <v>311</v>
      </c>
      <c r="C14" s="140" t="s">
        <v>285</v>
      </c>
      <c r="D14" s="140" t="s">
        <v>217</v>
      </c>
      <c r="E14" s="141" t="str">
        <f t="shared" si="0"/>
        <v>シート「9女」へ</v>
      </c>
    </row>
    <row r="15" spans="2:5">
      <c r="B15" s="137" t="s">
        <v>312</v>
      </c>
      <c r="C15" s="140" t="s">
        <v>286</v>
      </c>
      <c r="D15" s="140" t="s">
        <v>195</v>
      </c>
      <c r="E15" s="141" t="str">
        <f t="shared" si="0"/>
        <v>シート「10男」へ</v>
      </c>
    </row>
    <row r="16" spans="2:5">
      <c r="B16" s="137" t="s">
        <v>471</v>
      </c>
      <c r="C16" s="140" t="s">
        <v>286</v>
      </c>
      <c r="D16" s="140" t="s">
        <v>217</v>
      </c>
      <c r="E16" s="141" t="str">
        <f t="shared" si="0"/>
        <v>シート「10女」へ</v>
      </c>
    </row>
    <row r="17" spans="2:5">
      <c r="B17" s="137">
        <v>11</v>
      </c>
      <c r="C17" s="140" t="s">
        <v>288</v>
      </c>
      <c r="D17" s="140" t="s">
        <v>195</v>
      </c>
      <c r="E17" s="141" t="str">
        <f t="shared" si="0"/>
        <v>シート「11」へ</v>
      </c>
    </row>
    <row r="18" spans="2:5">
      <c r="B18" s="137">
        <v>12</v>
      </c>
      <c r="C18" s="140" t="s">
        <v>216</v>
      </c>
      <c r="D18" s="140" t="s">
        <v>195</v>
      </c>
      <c r="E18" s="141" t="str">
        <f t="shared" si="0"/>
        <v>シート「12」へ</v>
      </c>
    </row>
    <row r="19" spans="2:5">
      <c r="B19" s="137">
        <v>13</v>
      </c>
      <c r="C19" s="140" t="s">
        <v>225</v>
      </c>
      <c r="D19" s="140" t="s">
        <v>224</v>
      </c>
      <c r="E19" s="141" t="str">
        <f t="shared" si="0"/>
        <v>シート「13」へ</v>
      </c>
    </row>
    <row r="20" spans="2:5">
      <c r="B20" s="137">
        <v>14</v>
      </c>
      <c r="C20" s="140" t="s">
        <v>229</v>
      </c>
      <c r="D20" s="140" t="s">
        <v>313</v>
      </c>
      <c r="E20" s="141" t="str">
        <f t="shared" si="0"/>
        <v>シート「14」へ</v>
      </c>
    </row>
    <row r="21" spans="2:5">
      <c r="B21" s="137">
        <v>15</v>
      </c>
      <c r="C21" s="140" t="s">
        <v>302</v>
      </c>
      <c r="D21" s="140" t="s">
        <v>195</v>
      </c>
      <c r="E21" s="141" t="str">
        <f t="shared" si="0"/>
        <v>シート「15」へ</v>
      </c>
    </row>
    <row r="22" spans="2:5">
      <c r="B22" s="137">
        <v>16</v>
      </c>
      <c r="C22" s="140" t="s">
        <v>250</v>
      </c>
      <c r="D22" s="140" t="s">
        <v>195</v>
      </c>
      <c r="E22" s="141" t="str">
        <f t="shared" si="0"/>
        <v>シート「16」へ</v>
      </c>
    </row>
    <row r="23" spans="2:5">
      <c r="B23" s="137">
        <v>17</v>
      </c>
      <c r="C23" s="140" t="s">
        <v>303</v>
      </c>
      <c r="D23" s="140" t="s">
        <v>195</v>
      </c>
      <c r="E23" s="141" t="str">
        <f t="shared" si="0"/>
        <v>シート「17」へ</v>
      </c>
    </row>
    <row r="24" spans="2:5">
      <c r="B24" s="137">
        <v>18</v>
      </c>
      <c r="C24" s="140" t="s">
        <v>290</v>
      </c>
      <c r="D24" s="140" t="s">
        <v>313</v>
      </c>
      <c r="E24" s="141" t="str">
        <f t="shared" si="0"/>
        <v>シート「18」へ</v>
      </c>
    </row>
    <row r="25" spans="2:5">
      <c r="B25" s="137">
        <v>19</v>
      </c>
      <c r="C25" s="140" t="s">
        <v>254</v>
      </c>
      <c r="D25" s="140" t="s">
        <v>313</v>
      </c>
      <c r="E25" s="141" t="str">
        <f t="shared" si="0"/>
        <v>シート「19」へ</v>
      </c>
    </row>
    <row r="26" spans="2:5">
      <c r="B26" s="137">
        <v>20</v>
      </c>
      <c r="C26" s="140" t="s">
        <v>255</v>
      </c>
      <c r="D26" s="140" t="s">
        <v>313</v>
      </c>
      <c r="E26" s="141" t="str">
        <f t="shared" si="0"/>
        <v>シート「20」へ</v>
      </c>
    </row>
    <row r="27" spans="2:5">
      <c r="B27" s="137">
        <v>21</v>
      </c>
      <c r="C27" s="140" t="s">
        <v>256</v>
      </c>
      <c r="D27" s="140" t="s">
        <v>224</v>
      </c>
      <c r="E27" s="141" t="str">
        <f t="shared" si="0"/>
        <v>シート「21」へ</v>
      </c>
    </row>
    <row r="28" spans="2:5">
      <c r="B28" s="137">
        <v>22</v>
      </c>
      <c r="C28" s="140" t="s">
        <v>291</v>
      </c>
      <c r="D28" s="140" t="s">
        <v>304</v>
      </c>
      <c r="E28" s="141" t="str">
        <f t="shared" si="0"/>
        <v>シート「22」へ</v>
      </c>
    </row>
    <row r="29" spans="2:5">
      <c r="B29" s="137">
        <v>23</v>
      </c>
      <c r="C29" s="140" t="s">
        <v>292</v>
      </c>
      <c r="D29" s="140" t="s">
        <v>313</v>
      </c>
      <c r="E29" s="141" t="str">
        <f t="shared" si="0"/>
        <v>シート「23」へ</v>
      </c>
    </row>
    <row r="30" spans="2:5">
      <c r="B30" s="137">
        <v>24</v>
      </c>
      <c r="C30" s="140" t="s">
        <v>294</v>
      </c>
      <c r="D30" s="140" t="s">
        <v>304</v>
      </c>
      <c r="E30" s="141" t="str">
        <f t="shared" si="0"/>
        <v>シート「24」へ</v>
      </c>
    </row>
    <row r="32" spans="2:5">
      <c r="B32" s="148"/>
    </row>
  </sheetData>
  <phoneticPr fontId="7"/>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4428-3FAF-4138-B99C-545343ADF31C}">
  <sheetPr codeName="Sheet6">
    <tabColor rgb="FF00B0F0"/>
    <pageSetUpPr fitToPage="1"/>
  </sheetPr>
  <dimension ref="B1:BD86"/>
  <sheetViews>
    <sheetView view="pageBreakPreview" zoomScaleNormal="70" zoomScaleSheetLayoutView="100" workbookViewId="0">
      <selection activeCell="H3" sqref="H3"/>
    </sheetView>
  </sheetViews>
  <sheetFormatPr defaultRowHeight="13.5" outlineLevelCol="1"/>
  <cols>
    <col min="1" max="1" width="1.375" style="53" customWidth="1"/>
    <col min="2" max="2" width="4.375" style="53" customWidth="1"/>
    <col min="3" max="3" width="8.375" style="53" customWidth="1"/>
    <col min="4" max="4" width="8.75" style="53" customWidth="1"/>
    <col min="5" max="5" width="3.125" style="53" customWidth="1"/>
    <col min="6" max="6" width="5.625" style="53" customWidth="1"/>
    <col min="7" max="8" width="11.375" style="53" customWidth="1"/>
    <col min="9" max="9" width="12.5" style="53" customWidth="1"/>
    <col min="10" max="10" width="5.625" style="53" customWidth="1"/>
    <col min="11" max="11" width="6.125" style="53" bestFit="1" customWidth="1"/>
    <col min="12" max="12" width="20.875" style="53" customWidth="1"/>
    <col min="13" max="13" width="5.25" style="92" customWidth="1"/>
    <col min="14" max="14" width="1.375" style="53" customWidth="1"/>
    <col min="15" max="15" width="3.5" style="505" hidden="1" customWidth="1" outlineLevel="1"/>
    <col min="16" max="25" width="5.125" style="505" hidden="1" customWidth="1" outlineLevel="1"/>
    <col min="26" max="51" width="1" style="505" hidden="1" customWidth="1" outlineLevel="1"/>
    <col min="52" max="52" width="4.375" style="92" customWidth="1" collapsed="1"/>
    <col min="53" max="53" width="13.75" style="130" bestFit="1" customWidth="1"/>
    <col min="54" max="54" width="9" style="53"/>
    <col min="55" max="55" width="18" style="53" bestFit="1" customWidth="1"/>
    <col min="56" max="56" width="8.625" style="53" bestFit="1" customWidth="1"/>
    <col min="57" max="16384" width="9" style="53"/>
  </cols>
  <sheetData>
    <row r="1" spans="2:56" ht="24">
      <c r="B1" s="678" t="s">
        <v>473</v>
      </c>
      <c r="C1" s="678"/>
      <c r="D1" s="678"/>
      <c r="E1" s="678"/>
      <c r="F1" s="678"/>
      <c r="G1" s="538"/>
      <c r="H1" s="539"/>
      <c r="I1" s="539"/>
      <c r="J1" s="539"/>
      <c r="K1" s="539"/>
      <c r="L1" s="539"/>
      <c r="M1" s="538"/>
      <c r="O1" s="503"/>
      <c r="P1" s="182">
        <f>VLOOKUP($D$5,$C$67:$D$86,2,0)</f>
        <v>430003</v>
      </c>
      <c r="Q1" s="504" t="s">
        <v>20</v>
      </c>
      <c r="R1" s="504" t="s">
        <v>133</v>
      </c>
      <c r="S1" s="504" t="s">
        <v>132</v>
      </c>
      <c r="T1" s="504" t="s">
        <v>128</v>
      </c>
      <c r="U1" s="504" t="s">
        <v>153</v>
      </c>
      <c r="V1" s="504" t="s">
        <v>152</v>
      </c>
      <c r="W1" s="504" t="s">
        <v>151</v>
      </c>
      <c r="X1" s="504" t="s">
        <v>150</v>
      </c>
      <c r="Y1" s="504" t="s">
        <v>149</v>
      </c>
      <c r="AZ1" s="9" t="s">
        <v>174</v>
      </c>
      <c r="BA1" s="93"/>
    </row>
    <row r="2" spans="2:56" ht="24">
      <c r="B2" s="702" t="s">
        <v>427</v>
      </c>
      <c r="C2" s="702"/>
      <c r="D2" s="253" t="s">
        <v>328</v>
      </c>
      <c r="E2" s="679">
        <v>1</v>
      </c>
      <c r="F2" s="679"/>
      <c r="G2" s="538"/>
      <c r="H2" s="539"/>
      <c r="I2" s="539"/>
      <c r="J2" s="539"/>
      <c r="K2" s="539"/>
      <c r="L2" s="539"/>
      <c r="M2" s="538"/>
      <c r="O2" s="503"/>
      <c r="P2" s="93"/>
      <c r="AZ2" s="9" t="s">
        <v>174</v>
      </c>
      <c r="BA2" s="93"/>
    </row>
    <row r="3" spans="2:56" ht="24">
      <c r="B3" s="702" t="s">
        <v>428</v>
      </c>
      <c r="C3" s="702"/>
      <c r="D3" s="705" t="s">
        <v>298</v>
      </c>
      <c r="E3" s="705"/>
      <c r="F3" s="705"/>
      <c r="G3" s="538"/>
      <c r="H3" s="539"/>
      <c r="I3" s="539"/>
      <c r="J3" s="539"/>
      <c r="K3" s="539"/>
      <c r="L3" s="539"/>
      <c r="M3" s="538"/>
      <c r="O3" s="506"/>
      <c r="P3" s="183" t="s">
        <v>465</v>
      </c>
      <c r="Q3" s="519">
        <f>$P$1</f>
        <v>430003</v>
      </c>
      <c r="R3" s="504" t="str">
        <f>$D$5</f>
        <v>人吉市</v>
      </c>
      <c r="S3" s="531">
        <v>1</v>
      </c>
      <c r="T3" s="519" t="str">
        <f>IF(ISERROR(SMALL($R$10:$R$18,1)),"",SMALL($R$10:$R$18,1))</f>
        <v/>
      </c>
      <c r="U3" s="519" t="str">
        <f>IF(ISERROR(SMALL($R$10:$R$18,2)),"",SMALL($R$10:$R$18,2))</f>
        <v/>
      </c>
      <c r="V3" s="519" t="str">
        <f>IF(ISERROR(SMALL($R$10:$R$18,3)),"",SMALL($R$10:$R$18,3))</f>
        <v/>
      </c>
      <c r="W3" s="519" t="str">
        <f>IF(ISERROR(SMALL($R$10:$R$18,4)),"",SMALL($R$10:$R$18,4))</f>
        <v/>
      </c>
      <c r="X3" s="519" t="str">
        <f>IF(ISERROR(SMALL($R$10:$R$18,5)),"",SMALL($R$10:$R$18,5))</f>
        <v/>
      </c>
      <c r="Y3" s="519" t="str">
        <f>IF(ISERROR(SMALL($R$10:$R$18,6)),"",SMALL($R$10:$R$18,6))</f>
        <v/>
      </c>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 t="s">
        <v>174</v>
      </c>
    </row>
    <row r="4" spans="2:56" ht="24">
      <c r="B4" s="702" t="s">
        <v>172</v>
      </c>
      <c r="C4" s="702"/>
      <c r="D4" s="704" t="s">
        <v>171</v>
      </c>
      <c r="E4" s="704"/>
      <c r="F4" s="704"/>
      <c r="G4" s="538"/>
      <c r="H4" s="539"/>
      <c r="I4" s="539"/>
      <c r="J4" s="539"/>
      <c r="K4" s="539"/>
      <c r="L4" s="539"/>
      <c r="M4" s="538"/>
      <c r="O4" s="506"/>
      <c r="P4" s="183" t="s">
        <v>466</v>
      </c>
      <c r="Q4" s="519">
        <f>$P$1</f>
        <v>430003</v>
      </c>
      <c r="R4" s="504" t="str">
        <f>$D$5</f>
        <v>人吉市</v>
      </c>
      <c r="S4" s="531">
        <v>2</v>
      </c>
      <c r="T4" s="519" t="str">
        <f>IF(ISERROR(SMALL($R$19:$R$30,1)),"",SMALL($R$19:$R$30,1))</f>
        <v/>
      </c>
      <c r="U4" s="519" t="str">
        <f>IF(ISERROR(SMALL($R$19:$R$30,2)),"",SMALL($R$19:$R$30,2))</f>
        <v/>
      </c>
      <c r="V4" s="519" t="str">
        <f>IF(ISERROR(SMALL($R$19:$R$30,3)),"",SMALL($R$19:$R$30,3))</f>
        <v/>
      </c>
      <c r="W4" s="519" t="str">
        <f>IF(ISERROR(SMALL($R$19:$R$30,4)),"",SMALL($R$19:$R$30,4))</f>
        <v/>
      </c>
      <c r="X4" s="519" t="str">
        <f>IF(ISERROR(SMALL($R$19:$R$30,5)),"",SMALL($R$19:$R$30,5))</f>
        <v/>
      </c>
      <c r="Y4" s="519" t="str">
        <f>IF(ISERROR(SMALL($R$19:$R$30,6)),"",SMALL($R$19:$R$30,6))</f>
        <v/>
      </c>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 t="s">
        <v>174</v>
      </c>
    </row>
    <row r="5" spans="2:56" s="17" customFormat="1" ht="24">
      <c r="B5" s="702" t="s">
        <v>170</v>
      </c>
      <c r="C5" s="702"/>
      <c r="D5" s="703" t="s">
        <v>17</v>
      </c>
      <c r="E5" s="703"/>
      <c r="F5" s="703"/>
      <c r="G5" s="538"/>
      <c r="M5" s="538"/>
      <c r="O5" s="507"/>
      <c r="P5" s="183" t="s">
        <v>147</v>
      </c>
      <c r="Q5" s="519">
        <f>$P$1</f>
        <v>430003</v>
      </c>
      <c r="R5" s="504" t="str">
        <f>$D$5</f>
        <v>人吉市</v>
      </c>
      <c r="S5" s="531">
        <v>3</v>
      </c>
      <c r="T5" s="519" t="str">
        <f>IF(ISERROR(SMALL($R$31:$R$38,1)),"",SMALL($R$31:$R$38,1))</f>
        <v/>
      </c>
      <c r="U5" s="519" t="str">
        <f>IF(ISERROR(SMALL($R$31:$R$38,2)),"",SMALL($R$31:$R$38,2))</f>
        <v/>
      </c>
      <c r="V5" s="519" t="str">
        <f>IF(ISERROR(SMALL($R$31:$R$38,3)),"",SMALL($R$31:$R$38,3))</f>
        <v/>
      </c>
      <c r="W5" s="519" t="str">
        <f>IF(ISERROR(SMALL($R$31:$R$38,4)),"",SMALL($R$31:$R$38,4))</f>
        <v/>
      </c>
      <c r="X5" s="519" t="str">
        <f>IF(ISERROR(SMALL($R$31:$R$38,5)),"",SMALL($R$31:$R$38,5))</f>
        <v/>
      </c>
      <c r="Y5" s="519" t="str">
        <f>IF(ISERROR(SMALL($R$31:$R$38,6)),"",SMALL($R$31:$R$38,6))</f>
        <v/>
      </c>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 t="s">
        <v>174</v>
      </c>
      <c r="BA5" s="131"/>
    </row>
    <row r="6" spans="2:56" s="1" customFormat="1" ht="24.75" thickBot="1">
      <c r="B6" s="690" t="s">
        <v>145</v>
      </c>
      <c r="C6" s="690"/>
      <c r="D6" s="690"/>
      <c r="E6" s="690"/>
      <c r="F6" s="690"/>
      <c r="G6" s="690"/>
      <c r="H6" s="690"/>
      <c r="I6" s="690"/>
      <c r="J6" s="690"/>
      <c r="K6" s="690"/>
      <c r="L6" s="690"/>
      <c r="M6" s="690"/>
      <c r="O6" s="508"/>
      <c r="P6" s="183" t="s">
        <v>146</v>
      </c>
      <c r="Q6" s="519">
        <f>$P$1</f>
        <v>430003</v>
      </c>
      <c r="R6" s="504" t="str">
        <f>$D$5</f>
        <v>人吉市</v>
      </c>
      <c r="S6" s="531">
        <v>4</v>
      </c>
      <c r="T6" s="519" t="str">
        <f>IF(ISERROR(SMALL($R$40:$R$52,1)),"",SMALL($R$40:$R$52,1))</f>
        <v/>
      </c>
      <c r="U6" s="519" t="str">
        <f>IF(ISERROR(SMALL($R$40:$R$52,2)),"",SMALL($R$40:$R$52,2))</f>
        <v/>
      </c>
      <c r="V6" s="519" t="str">
        <f>IF(ISERROR(SMALL($R$40:$R$52,3)),"",SMALL($R$40:$R$52,3))</f>
        <v/>
      </c>
      <c r="W6" s="519" t="str">
        <f>IF(ISERROR(SMALL($R$40:$R$52,4)),"",SMALL($R$40:$R$52,4))</f>
        <v/>
      </c>
      <c r="X6" s="519" t="str">
        <f>IF(ISERROR(SMALL($R$40:$R$52,5)),"",SMALL($R$40:$R$52,5))</f>
        <v/>
      </c>
      <c r="Y6" s="519" t="str">
        <f>IF(ISERROR(SMALL($R$40:$R$52,6)),"",SMALL($R$40:$R$52,6))</f>
        <v/>
      </c>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 t="s">
        <v>174</v>
      </c>
      <c r="BA6" s="597"/>
    </row>
    <row r="7" spans="2:56" s="1" customFormat="1" ht="18" thickBot="1">
      <c r="B7" s="686" t="s">
        <v>202</v>
      </c>
      <c r="C7" s="687"/>
      <c r="D7" s="54"/>
      <c r="E7" s="688"/>
      <c r="F7" s="689"/>
      <c r="G7" s="95" t="s">
        <v>144</v>
      </c>
      <c r="H7" s="691"/>
      <c r="I7" s="689"/>
      <c r="J7" s="95" t="s">
        <v>138</v>
      </c>
      <c r="K7" s="683"/>
      <c r="L7" s="684"/>
      <c r="M7" s="685"/>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185" t="s">
        <v>295</v>
      </c>
      <c r="BA7" s="127" t="str">
        <f>D7&amp;"　"&amp;E7</f>
        <v>　</v>
      </c>
    </row>
    <row r="8" spans="2:56">
      <c r="B8" s="694" t="s">
        <v>143</v>
      </c>
      <c r="C8" s="696" t="s">
        <v>142</v>
      </c>
      <c r="D8" s="698" t="s">
        <v>141</v>
      </c>
      <c r="E8" s="699"/>
      <c r="F8" s="668" t="s">
        <v>140</v>
      </c>
      <c r="G8" s="670" t="s">
        <v>126</v>
      </c>
      <c r="H8" s="671"/>
      <c r="I8" s="672" t="s">
        <v>139</v>
      </c>
      <c r="J8" s="676" t="s">
        <v>137</v>
      </c>
      <c r="K8" s="674" t="s">
        <v>138</v>
      </c>
      <c r="L8" s="675"/>
      <c r="M8" s="659" t="s">
        <v>136</v>
      </c>
      <c r="BA8" s="126" t="s">
        <v>296</v>
      </c>
    </row>
    <row r="9" spans="2:56" ht="14.25" thickBot="1">
      <c r="B9" s="695"/>
      <c r="C9" s="697"/>
      <c r="D9" s="700"/>
      <c r="E9" s="701"/>
      <c r="F9" s="669"/>
      <c r="G9" s="96" t="s">
        <v>125</v>
      </c>
      <c r="H9" s="97" t="s">
        <v>124</v>
      </c>
      <c r="I9" s="673"/>
      <c r="J9" s="677"/>
      <c r="K9" s="98" t="s">
        <v>123</v>
      </c>
      <c r="L9" s="99" t="s">
        <v>122</v>
      </c>
      <c r="M9" s="660"/>
      <c r="O9" s="523"/>
      <c r="P9" s="504" t="s">
        <v>135</v>
      </c>
      <c r="Q9" s="181" t="s">
        <v>134</v>
      </c>
      <c r="R9" s="504" t="s">
        <v>127</v>
      </c>
      <c r="S9" s="504" t="s">
        <v>20</v>
      </c>
      <c r="T9" s="504" t="s">
        <v>133</v>
      </c>
      <c r="U9" s="504" t="s">
        <v>132</v>
      </c>
      <c r="V9" s="504" t="s">
        <v>131</v>
      </c>
      <c r="W9" s="504" t="s">
        <v>130</v>
      </c>
      <c r="X9" s="504" t="s">
        <v>129</v>
      </c>
      <c r="Y9" s="504" t="s">
        <v>128</v>
      </c>
      <c r="BA9" s="127" t="s">
        <v>126</v>
      </c>
    </row>
    <row r="10" spans="2:56" ht="18" thickTop="1">
      <c r="B10" s="661" t="s">
        <v>121</v>
      </c>
      <c r="C10" s="664" t="s">
        <v>120</v>
      </c>
      <c r="D10" s="665" t="s">
        <v>58</v>
      </c>
      <c r="E10" s="665"/>
      <c r="F10" s="55"/>
      <c r="G10" s="56"/>
      <c r="H10" s="57"/>
      <c r="I10" s="161"/>
      <c r="J10" s="58"/>
      <c r="K10" s="585"/>
      <c r="L10" s="149"/>
      <c r="M10" s="59"/>
      <c r="O10" s="510">
        <v>1</v>
      </c>
      <c r="P10" s="511" t="s">
        <v>119</v>
      </c>
      <c r="Q10" s="511" t="str">
        <f t="shared" ref="Q10:Q17" si="0">$D$5</f>
        <v>人吉市</v>
      </c>
      <c r="R10" s="511" t="str">
        <f t="shared" ref="R10:R38" si="1">IF(F10="","",S10)</f>
        <v/>
      </c>
      <c r="S10" s="511">
        <f>$P$1*1001</f>
        <v>430433003</v>
      </c>
      <c r="T10" s="512" t="str">
        <f t="shared" ref="T10:T52" si="2">IF(G10="","",G10&amp;"　"&amp;H10)</f>
        <v/>
      </c>
      <c r="U10" s="512" t="str">
        <f t="shared" ref="U10:U52" si="3">IF(I10="","",ASC(PHONETIC(I10)))</f>
        <v/>
      </c>
      <c r="V10" s="511">
        <v>1</v>
      </c>
      <c r="W10" s="511">
        <v>43</v>
      </c>
      <c r="X10" s="511">
        <f t="shared" ref="X10:X52" si="4">$P$1</f>
        <v>430003</v>
      </c>
      <c r="Y10" s="511" t="s">
        <v>118</v>
      </c>
      <c r="AZ10" s="185" t="s">
        <v>295</v>
      </c>
      <c r="BA10" s="127" t="str">
        <f t="shared" ref="BA10:BA52" si="5">G10&amp;"　"&amp;H10</f>
        <v>　</v>
      </c>
      <c r="BC10" s="281" t="s">
        <v>385</v>
      </c>
      <c r="BD10" s="280" t="str">
        <f>VLOOKUP($D$3,リスト!$C$1:$J$32,4,FALSE)</f>
        <v>必置</v>
      </c>
    </row>
    <row r="11" spans="2:56" ht="17.25">
      <c r="B11" s="662"/>
      <c r="C11" s="664"/>
      <c r="D11" s="647" t="s">
        <v>117</v>
      </c>
      <c r="E11" s="647"/>
      <c r="F11" s="60"/>
      <c r="G11" s="61"/>
      <c r="H11" s="62"/>
      <c r="I11" s="161"/>
      <c r="J11" s="63"/>
      <c r="K11" s="586"/>
      <c r="L11" s="150"/>
      <c r="M11" s="64"/>
      <c r="O11" s="513">
        <v>2</v>
      </c>
      <c r="P11" s="514" t="s">
        <v>116</v>
      </c>
      <c r="Q11" s="514" t="str">
        <f t="shared" si="0"/>
        <v>人吉市</v>
      </c>
      <c r="R11" s="514" t="str">
        <f t="shared" si="1"/>
        <v/>
      </c>
      <c r="S11" s="514">
        <f t="shared" ref="S11:S52" si="6">S10+1</f>
        <v>430433004</v>
      </c>
      <c r="T11" s="515" t="str">
        <f t="shared" si="2"/>
        <v/>
      </c>
      <c r="U11" s="515" t="str">
        <f t="shared" si="3"/>
        <v/>
      </c>
      <c r="V11" s="514">
        <v>1</v>
      </c>
      <c r="W11" s="514">
        <v>43</v>
      </c>
      <c r="X11" s="514">
        <f t="shared" si="4"/>
        <v>430003</v>
      </c>
      <c r="Y11" s="514" t="s">
        <v>115</v>
      </c>
      <c r="AZ11" s="185" t="s">
        <v>295</v>
      </c>
      <c r="BA11" s="127" t="str">
        <f t="shared" si="5"/>
        <v>　</v>
      </c>
      <c r="BC11" s="281" t="s">
        <v>386</v>
      </c>
      <c r="BD11" s="280" t="str">
        <f>VLOOKUP($D$3,リスト!$C$1:$J$32,5,FALSE)</f>
        <v>可</v>
      </c>
    </row>
    <row r="12" spans="2:56" ht="17.25">
      <c r="B12" s="662"/>
      <c r="C12" s="664"/>
      <c r="D12" s="647" t="s">
        <v>55</v>
      </c>
      <c r="E12" s="647"/>
      <c r="F12" s="60"/>
      <c r="G12" s="61"/>
      <c r="H12" s="62"/>
      <c r="I12" s="161"/>
      <c r="J12" s="63"/>
      <c r="K12" s="586"/>
      <c r="L12" s="150"/>
      <c r="M12" s="64"/>
      <c r="O12" s="513">
        <v>3</v>
      </c>
      <c r="P12" s="514" t="s">
        <v>114</v>
      </c>
      <c r="Q12" s="514" t="str">
        <f t="shared" si="0"/>
        <v>人吉市</v>
      </c>
      <c r="R12" s="514" t="str">
        <f t="shared" si="1"/>
        <v/>
      </c>
      <c r="S12" s="514">
        <f t="shared" si="6"/>
        <v>430433005</v>
      </c>
      <c r="T12" s="515" t="str">
        <f t="shared" si="2"/>
        <v/>
      </c>
      <c r="U12" s="515" t="str">
        <f t="shared" si="3"/>
        <v/>
      </c>
      <c r="V12" s="514">
        <v>1</v>
      </c>
      <c r="W12" s="514">
        <v>43</v>
      </c>
      <c r="X12" s="514">
        <f t="shared" si="4"/>
        <v>430003</v>
      </c>
      <c r="Y12" s="514" t="s">
        <v>113</v>
      </c>
      <c r="AZ12" s="185" t="s">
        <v>295</v>
      </c>
      <c r="BA12" s="127" t="str">
        <f t="shared" si="5"/>
        <v>　</v>
      </c>
      <c r="BC12" s="281" t="s">
        <v>387</v>
      </c>
      <c r="BD12" s="280" t="str">
        <f>VLOOKUP($D$3,リスト!$C$1:$J$32,6,FALSE)</f>
        <v>減じない</v>
      </c>
    </row>
    <row r="13" spans="2:56" ht="17.25">
      <c r="B13" s="662"/>
      <c r="C13" s="664"/>
      <c r="D13" s="647" t="s">
        <v>112</v>
      </c>
      <c r="E13" s="100" t="s">
        <v>89</v>
      </c>
      <c r="F13" s="60"/>
      <c r="G13" s="61"/>
      <c r="H13" s="62"/>
      <c r="I13" s="161"/>
      <c r="J13" s="63"/>
      <c r="K13" s="586"/>
      <c r="L13" s="150"/>
      <c r="M13" s="64"/>
      <c r="O13" s="513">
        <v>4</v>
      </c>
      <c r="P13" s="514" t="s">
        <v>111</v>
      </c>
      <c r="Q13" s="514" t="str">
        <f t="shared" si="0"/>
        <v>人吉市</v>
      </c>
      <c r="R13" s="514" t="str">
        <f t="shared" si="1"/>
        <v/>
      </c>
      <c r="S13" s="514">
        <f t="shared" si="6"/>
        <v>430433006</v>
      </c>
      <c r="T13" s="515" t="str">
        <f t="shared" si="2"/>
        <v/>
      </c>
      <c r="U13" s="515" t="str">
        <f t="shared" si="3"/>
        <v/>
      </c>
      <c r="V13" s="514">
        <v>1</v>
      </c>
      <c r="W13" s="514">
        <v>43</v>
      </c>
      <c r="X13" s="514">
        <f t="shared" si="4"/>
        <v>430003</v>
      </c>
      <c r="Y13" s="514" t="s">
        <v>110</v>
      </c>
      <c r="AZ13" s="185" t="s">
        <v>295</v>
      </c>
      <c r="BA13" s="127" t="str">
        <f t="shared" si="5"/>
        <v>　</v>
      </c>
      <c r="BC13" s="281" t="s">
        <v>430</v>
      </c>
      <c r="BD13" s="280" t="str">
        <f>VLOOKUP($D$3,リスト!$C$1:$J$32,7,FALSE)</f>
        <v>可</v>
      </c>
    </row>
    <row r="14" spans="2:56" ht="17.25">
      <c r="B14" s="662"/>
      <c r="C14" s="664"/>
      <c r="D14" s="647"/>
      <c r="E14" s="100" t="s">
        <v>88</v>
      </c>
      <c r="F14" s="60"/>
      <c r="G14" s="61"/>
      <c r="H14" s="62"/>
      <c r="I14" s="161"/>
      <c r="J14" s="63"/>
      <c r="K14" s="586"/>
      <c r="L14" s="150"/>
      <c r="M14" s="64"/>
      <c r="O14" s="513">
        <v>5</v>
      </c>
      <c r="P14" s="514" t="s">
        <v>111</v>
      </c>
      <c r="Q14" s="514" t="str">
        <f t="shared" si="0"/>
        <v>人吉市</v>
      </c>
      <c r="R14" s="514" t="str">
        <f t="shared" si="1"/>
        <v/>
      </c>
      <c r="S14" s="514">
        <f t="shared" si="6"/>
        <v>430433007</v>
      </c>
      <c r="T14" s="515" t="str">
        <f t="shared" si="2"/>
        <v/>
      </c>
      <c r="U14" s="515" t="str">
        <f t="shared" si="3"/>
        <v/>
      </c>
      <c r="V14" s="514">
        <v>1</v>
      </c>
      <c r="W14" s="514">
        <v>43</v>
      </c>
      <c r="X14" s="514">
        <f t="shared" si="4"/>
        <v>430003</v>
      </c>
      <c r="Y14" s="514" t="s">
        <v>110</v>
      </c>
      <c r="AZ14" s="185" t="s">
        <v>295</v>
      </c>
      <c r="BA14" s="127" t="str">
        <f t="shared" si="5"/>
        <v>　</v>
      </c>
      <c r="BC14" s="281" t="s">
        <v>476</v>
      </c>
      <c r="BD14" s="280">
        <f>VLOOKUP($D$3,リスト!$C$1:$J$32,8,FALSE)</f>
        <v>43</v>
      </c>
    </row>
    <row r="15" spans="2:56" ht="17.25">
      <c r="B15" s="662"/>
      <c r="C15" s="664"/>
      <c r="D15" s="647" t="s">
        <v>49</v>
      </c>
      <c r="E15" s="647"/>
      <c r="F15" s="60"/>
      <c r="G15" s="61"/>
      <c r="H15" s="62"/>
      <c r="I15" s="161"/>
      <c r="J15" s="63"/>
      <c r="K15" s="586"/>
      <c r="L15" s="150"/>
      <c r="M15" s="64"/>
      <c r="O15" s="513">
        <v>6</v>
      </c>
      <c r="P15" s="514" t="s">
        <v>109</v>
      </c>
      <c r="Q15" s="514" t="str">
        <f t="shared" si="0"/>
        <v>人吉市</v>
      </c>
      <c r="R15" s="514" t="str">
        <f t="shared" si="1"/>
        <v/>
      </c>
      <c r="S15" s="514">
        <f t="shared" si="6"/>
        <v>430433008</v>
      </c>
      <c r="T15" s="515" t="str">
        <f t="shared" si="2"/>
        <v/>
      </c>
      <c r="U15" s="515" t="str">
        <f t="shared" si="3"/>
        <v/>
      </c>
      <c r="V15" s="514">
        <v>1</v>
      </c>
      <c r="W15" s="514">
        <v>43</v>
      </c>
      <c r="X15" s="514">
        <f t="shared" si="4"/>
        <v>430003</v>
      </c>
      <c r="Y15" s="514" t="s">
        <v>108</v>
      </c>
      <c r="AZ15" s="185" t="s">
        <v>295</v>
      </c>
      <c r="BA15" s="127" t="str">
        <f t="shared" si="5"/>
        <v>　</v>
      </c>
      <c r="BC15" s="6"/>
      <c r="BD15" s="6"/>
    </row>
    <row r="16" spans="2:56" ht="17.25">
      <c r="B16" s="662"/>
      <c r="C16" s="664"/>
      <c r="D16" s="666" t="s">
        <v>107</v>
      </c>
      <c r="E16" s="648"/>
      <c r="F16" s="60"/>
      <c r="G16" s="61"/>
      <c r="H16" s="62"/>
      <c r="I16" s="161"/>
      <c r="J16" s="63"/>
      <c r="K16" s="586"/>
      <c r="L16" s="150"/>
      <c r="M16" s="64"/>
      <c r="O16" s="513">
        <v>7</v>
      </c>
      <c r="P16" s="514" t="s">
        <v>106</v>
      </c>
      <c r="Q16" s="514" t="str">
        <f t="shared" si="0"/>
        <v>人吉市</v>
      </c>
      <c r="R16" s="514" t="str">
        <f t="shared" si="1"/>
        <v/>
      </c>
      <c r="S16" s="514">
        <f t="shared" si="6"/>
        <v>430433009</v>
      </c>
      <c r="T16" s="515" t="str">
        <f t="shared" si="2"/>
        <v/>
      </c>
      <c r="U16" s="515" t="str">
        <f t="shared" si="3"/>
        <v/>
      </c>
      <c r="V16" s="514">
        <v>1</v>
      </c>
      <c r="W16" s="514">
        <v>43</v>
      </c>
      <c r="X16" s="514">
        <f t="shared" si="4"/>
        <v>430003</v>
      </c>
      <c r="Y16" s="514" t="s">
        <v>105</v>
      </c>
      <c r="AZ16" s="185" t="s">
        <v>295</v>
      </c>
      <c r="BA16" s="127" t="str">
        <f t="shared" si="5"/>
        <v>　</v>
      </c>
    </row>
    <row r="17" spans="2:53" ht="17.25">
      <c r="B17" s="662"/>
      <c r="C17" s="664"/>
      <c r="D17" s="647" t="s">
        <v>35</v>
      </c>
      <c r="E17" s="647"/>
      <c r="F17" s="60"/>
      <c r="G17" s="61"/>
      <c r="H17" s="62"/>
      <c r="I17" s="161"/>
      <c r="J17" s="63"/>
      <c r="K17" s="586"/>
      <c r="L17" s="150"/>
      <c r="M17" s="64"/>
      <c r="O17" s="513">
        <v>8</v>
      </c>
      <c r="P17" s="514" t="s">
        <v>104</v>
      </c>
      <c r="Q17" s="514" t="str">
        <f t="shared" si="0"/>
        <v>人吉市</v>
      </c>
      <c r="R17" s="514" t="str">
        <f t="shared" si="1"/>
        <v/>
      </c>
      <c r="S17" s="514">
        <f t="shared" si="6"/>
        <v>430433010</v>
      </c>
      <c r="T17" s="515" t="str">
        <f t="shared" si="2"/>
        <v/>
      </c>
      <c r="U17" s="515" t="str">
        <f t="shared" si="3"/>
        <v/>
      </c>
      <c r="V17" s="514">
        <v>1</v>
      </c>
      <c r="W17" s="514">
        <v>43</v>
      </c>
      <c r="X17" s="514">
        <f t="shared" si="4"/>
        <v>430003</v>
      </c>
      <c r="Y17" s="514" t="s">
        <v>103</v>
      </c>
      <c r="AZ17" s="185" t="s">
        <v>295</v>
      </c>
      <c r="BA17" s="127" t="str">
        <f t="shared" si="5"/>
        <v>　</v>
      </c>
    </row>
    <row r="18" spans="2:53" ht="17.25">
      <c r="B18" s="662"/>
      <c r="C18" s="664"/>
      <c r="D18" s="649" t="s">
        <v>32</v>
      </c>
      <c r="E18" s="649"/>
      <c r="F18" s="65"/>
      <c r="G18" s="66"/>
      <c r="H18" s="67"/>
      <c r="I18" s="161"/>
      <c r="J18" s="68"/>
      <c r="K18" s="587"/>
      <c r="L18" s="151"/>
      <c r="M18" s="69"/>
      <c r="O18" s="524"/>
      <c r="P18" s="525"/>
      <c r="Q18" s="525"/>
      <c r="R18" s="517" t="str">
        <f t="shared" si="1"/>
        <v/>
      </c>
      <c r="S18" s="517">
        <f t="shared" si="6"/>
        <v>430433011</v>
      </c>
      <c r="T18" s="518" t="str">
        <f t="shared" si="2"/>
        <v/>
      </c>
      <c r="U18" s="518" t="str">
        <f t="shared" si="3"/>
        <v/>
      </c>
      <c r="V18" s="517">
        <v>1</v>
      </c>
      <c r="W18" s="517">
        <v>43</v>
      </c>
      <c r="X18" s="517">
        <f t="shared" si="4"/>
        <v>430003</v>
      </c>
      <c r="Y18" s="525"/>
      <c r="AZ18" s="185" t="s">
        <v>295</v>
      </c>
      <c r="BA18" s="127" t="str">
        <f t="shared" si="5"/>
        <v>　</v>
      </c>
    </row>
    <row r="19" spans="2:53" ht="17.25">
      <c r="B19" s="662"/>
      <c r="C19" s="656" t="s">
        <v>102</v>
      </c>
      <c r="D19" s="667" t="s">
        <v>40</v>
      </c>
      <c r="E19" s="667"/>
      <c r="F19" s="70"/>
      <c r="G19" s="71"/>
      <c r="H19" s="72"/>
      <c r="I19" s="162"/>
      <c r="J19" s="121"/>
      <c r="K19" s="588"/>
      <c r="L19" s="152"/>
      <c r="M19" s="73"/>
      <c r="O19" s="510">
        <v>9</v>
      </c>
      <c r="P19" s="511" t="s">
        <v>101</v>
      </c>
      <c r="Q19" s="511" t="str">
        <f>$D$5</f>
        <v>人吉市</v>
      </c>
      <c r="R19" s="511" t="str">
        <f t="shared" si="1"/>
        <v/>
      </c>
      <c r="S19" s="511">
        <f t="shared" si="6"/>
        <v>430433012</v>
      </c>
      <c r="T19" s="512" t="str">
        <f t="shared" si="2"/>
        <v/>
      </c>
      <c r="U19" s="512" t="str">
        <f t="shared" si="3"/>
        <v/>
      </c>
      <c r="V19" s="511">
        <v>1</v>
      </c>
      <c r="W19" s="511">
        <v>43</v>
      </c>
      <c r="X19" s="511">
        <f t="shared" si="4"/>
        <v>430003</v>
      </c>
      <c r="Y19" s="511" t="s">
        <v>100</v>
      </c>
      <c r="AZ19" s="185" t="s">
        <v>295</v>
      </c>
      <c r="BA19" s="127" t="str">
        <f t="shared" si="5"/>
        <v>　</v>
      </c>
    </row>
    <row r="20" spans="2:53" ht="17.25">
      <c r="B20" s="662"/>
      <c r="C20" s="657"/>
      <c r="D20" s="647" t="s">
        <v>70</v>
      </c>
      <c r="E20" s="100" t="s">
        <v>89</v>
      </c>
      <c r="F20" s="60"/>
      <c r="G20" s="61"/>
      <c r="H20" s="62"/>
      <c r="I20" s="163"/>
      <c r="J20" s="63"/>
      <c r="K20" s="586"/>
      <c r="L20" s="150"/>
      <c r="M20" s="64"/>
      <c r="O20" s="513">
        <v>10</v>
      </c>
      <c r="P20" s="514" t="s">
        <v>99</v>
      </c>
      <c r="Q20" s="514" t="str">
        <f>$D$5</f>
        <v>人吉市</v>
      </c>
      <c r="R20" s="514" t="str">
        <f t="shared" si="1"/>
        <v/>
      </c>
      <c r="S20" s="514">
        <f t="shared" si="6"/>
        <v>430433013</v>
      </c>
      <c r="T20" s="515" t="str">
        <f t="shared" si="2"/>
        <v/>
      </c>
      <c r="U20" s="515" t="str">
        <f t="shared" si="3"/>
        <v/>
      </c>
      <c r="V20" s="514">
        <v>1</v>
      </c>
      <c r="W20" s="514">
        <v>43</v>
      </c>
      <c r="X20" s="514">
        <f t="shared" si="4"/>
        <v>430003</v>
      </c>
      <c r="Y20" s="514" t="s">
        <v>98</v>
      </c>
      <c r="AZ20" s="185" t="s">
        <v>295</v>
      </c>
      <c r="BA20" s="127" t="str">
        <f t="shared" si="5"/>
        <v>　</v>
      </c>
    </row>
    <row r="21" spans="2:53" ht="17.25">
      <c r="B21" s="662"/>
      <c r="C21" s="657"/>
      <c r="D21" s="647"/>
      <c r="E21" s="100" t="s">
        <v>88</v>
      </c>
      <c r="F21" s="60"/>
      <c r="G21" s="61"/>
      <c r="H21" s="62"/>
      <c r="I21" s="163"/>
      <c r="J21" s="63"/>
      <c r="K21" s="586"/>
      <c r="L21" s="150"/>
      <c r="M21" s="64"/>
      <c r="O21" s="513">
        <v>11</v>
      </c>
      <c r="P21" s="514" t="s">
        <v>99</v>
      </c>
      <c r="Q21" s="514" t="str">
        <f>$D$5</f>
        <v>人吉市</v>
      </c>
      <c r="R21" s="514" t="str">
        <f t="shared" si="1"/>
        <v/>
      </c>
      <c r="S21" s="514">
        <f t="shared" si="6"/>
        <v>430433014</v>
      </c>
      <c r="T21" s="515" t="str">
        <f t="shared" si="2"/>
        <v/>
      </c>
      <c r="U21" s="515" t="str">
        <f t="shared" si="3"/>
        <v/>
      </c>
      <c r="V21" s="514">
        <v>1</v>
      </c>
      <c r="W21" s="514">
        <v>43</v>
      </c>
      <c r="X21" s="514">
        <f t="shared" si="4"/>
        <v>430003</v>
      </c>
      <c r="Y21" s="514" t="s">
        <v>98</v>
      </c>
      <c r="AZ21" s="185" t="s">
        <v>295</v>
      </c>
      <c r="BA21" s="127" t="str">
        <f t="shared" si="5"/>
        <v>　</v>
      </c>
    </row>
    <row r="22" spans="2:53" ht="17.25">
      <c r="B22" s="662"/>
      <c r="C22" s="657"/>
      <c r="D22" s="647" t="s">
        <v>52</v>
      </c>
      <c r="E22" s="647"/>
      <c r="F22" s="60"/>
      <c r="G22" s="61"/>
      <c r="H22" s="62"/>
      <c r="I22" s="163"/>
      <c r="J22" s="63"/>
      <c r="K22" s="586"/>
      <c r="L22" s="153"/>
      <c r="M22" s="64"/>
      <c r="O22" s="513">
        <v>12</v>
      </c>
      <c r="P22" s="514" t="s">
        <v>97</v>
      </c>
      <c r="Q22" s="514" t="str">
        <f>$D$5</f>
        <v>人吉市</v>
      </c>
      <c r="R22" s="514" t="str">
        <f t="shared" si="1"/>
        <v/>
      </c>
      <c r="S22" s="514">
        <f t="shared" si="6"/>
        <v>430433015</v>
      </c>
      <c r="T22" s="515" t="str">
        <f t="shared" si="2"/>
        <v/>
      </c>
      <c r="U22" s="515" t="str">
        <f t="shared" si="3"/>
        <v/>
      </c>
      <c r="V22" s="514">
        <v>1</v>
      </c>
      <c r="W22" s="514">
        <v>43</v>
      </c>
      <c r="X22" s="514">
        <f t="shared" si="4"/>
        <v>430003</v>
      </c>
      <c r="Y22" s="514" t="s">
        <v>96</v>
      </c>
      <c r="AZ22" s="185" t="s">
        <v>295</v>
      </c>
      <c r="BA22" s="127" t="str">
        <f t="shared" si="5"/>
        <v>　</v>
      </c>
    </row>
    <row r="23" spans="2:53" ht="17.25">
      <c r="B23" s="662"/>
      <c r="C23" s="657"/>
      <c r="D23" s="647" t="s">
        <v>95</v>
      </c>
      <c r="E23" s="647"/>
      <c r="F23" s="60"/>
      <c r="G23" s="61"/>
      <c r="H23" s="62"/>
      <c r="I23" s="163"/>
      <c r="J23" s="63"/>
      <c r="K23" s="586"/>
      <c r="L23" s="153"/>
      <c r="M23" s="64"/>
      <c r="O23" s="513">
        <v>13</v>
      </c>
      <c r="P23" s="514" t="s">
        <v>94</v>
      </c>
      <c r="Q23" s="514" t="str">
        <f>$D$5</f>
        <v>人吉市</v>
      </c>
      <c r="R23" s="514" t="str">
        <f t="shared" si="1"/>
        <v/>
      </c>
      <c r="S23" s="514">
        <f t="shared" si="6"/>
        <v>430433016</v>
      </c>
      <c r="T23" s="515" t="str">
        <f t="shared" si="2"/>
        <v/>
      </c>
      <c r="U23" s="515" t="str">
        <f t="shared" si="3"/>
        <v/>
      </c>
      <c r="V23" s="514">
        <v>1</v>
      </c>
      <c r="W23" s="514">
        <v>43</v>
      </c>
      <c r="X23" s="514">
        <f t="shared" si="4"/>
        <v>430003</v>
      </c>
      <c r="Y23" s="514" t="s">
        <v>93</v>
      </c>
      <c r="AZ23" s="185" t="s">
        <v>295</v>
      </c>
      <c r="BA23" s="127" t="str">
        <f t="shared" si="5"/>
        <v>　</v>
      </c>
    </row>
    <row r="24" spans="2:53" ht="17.25">
      <c r="B24" s="662"/>
      <c r="C24" s="657"/>
      <c r="D24" s="630" t="s">
        <v>32</v>
      </c>
      <c r="E24" s="630"/>
      <c r="F24" s="583"/>
      <c r="G24" s="74"/>
      <c r="H24" s="75"/>
      <c r="I24" s="164"/>
      <c r="J24" s="122"/>
      <c r="K24" s="589"/>
      <c r="L24" s="154"/>
      <c r="M24" s="76"/>
      <c r="O24" s="524"/>
      <c r="P24" s="525"/>
      <c r="Q24" s="525"/>
      <c r="R24" s="517" t="str">
        <f t="shared" si="1"/>
        <v/>
      </c>
      <c r="S24" s="517">
        <f t="shared" si="6"/>
        <v>430433017</v>
      </c>
      <c r="T24" s="518" t="str">
        <f t="shared" si="2"/>
        <v/>
      </c>
      <c r="U24" s="518" t="str">
        <f t="shared" si="3"/>
        <v/>
      </c>
      <c r="V24" s="517">
        <v>1</v>
      </c>
      <c r="W24" s="517">
        <v>43</v>
      </c>
      <c r="X24" s="517">
        <f t="shared" si="4"/>
        <v>430003</v>
      </c>
      <c r="Y24" s="525"/>
      <c r="AZ24" s="185" t="s">
        <v>295</v>
      </c>
      <c r="BA24" s="127" t="str">
        <f t="shared" si="5"/>
        <v>　</v>
      </c>
    </row>
    <row r="25" spans="2:53" ht="17.25">
      <c r="B25" s="662"/>
      <c r="C25" s="656" t="s">
        <v>92</v>
      </c>
      <c r="D25" s="135" t="s">
        <v>40</v>
      </c>
      <c r="E25" s="135"/>
      <c r="F25" s="70"/>
      <c r="G25" s="71"/>
      <c r="H25" s="72"/>
      <c r="I25" s="162"/>
      <c r="J25" s="121"/>
      <c r="K25" s="588"/>
      <c r="L25" s="152"/>
      <c r="M25" s="73"/>
      <c r="O25" s="510">
        <v>14</v>
      </c>
      <c r="P25" s="511" t="s">
        <v>91</v>
      </c>
      <c r="Q25" s="511" t="str">
        <f>$D$5</f>
        <v>人吉市</v>
      </c>
      <c r="R25" s="511" t="str">
        <f t="shared" si="1"/>
        <v/>
      </c>
      <c r="S25" s="511">
        <f t="shared" si="6"/>
        <v>430433018</v>
      </c>
      <c r="T25" s="512" t="str">
        <f t="shared" si="2"/>
        <v/>
      </c>
      <c r="U25" s="512" t="str">
        <f t="shared" si="3"/>
        <v/>
      </c>
      <c r="V25" s="511">
        <v>1</v>
      </c>
      <c r="W25" s="511">
        <v>43</v>
      </c>
      <c r="X25" s="511">
        <f t="shared" si="4"/>
        <v>430003</v>
      </c>
      <c r="Y25" s="511" t="s">
        <v>90</v>
      </c>
      <c r="AZ25" s="185" t="s">
        <v>295</v>
      </c>
      <c r="BA25" s="127" t="str">
        <f t="shared" si="5"/>
        <v>　</v>
      </c>
    </row>
    <row r="26" spans="2:53" ht="17.25">
      <c r="B26" s="662"/>
      <c r="C26" s="657"/>
      <c r="D26" s="647" t="s">
        <v>55</v>
      </c>
      <c r="E26" s="100" t="s">
        <v>89</v>
      </c>
      <c r="F26" s="60"/>
      <c r="G26" s="77"/>
      <c r="H26" s="78"/>
      <c r="I26" s="163"/>
      <c r="J26" s="63"/>
      <c r="K26" s="586"/>
      <c r="L26" s="150"/>
      <c r="M26" s="64"/>
      <c r="O26" s="513">
        <v>15</v>
      </c>
      <c r="P26" s="514" t="s">
        <v>87</v>
      </c>
      <c r="Q26" s="514" t="str">
        <f>$D$5</f>
        <v>人吉市</v>
      </c>
      <c r="R26" s="514" t="str">
        <f t="shared" si="1"/>
        <v/>
      </c>
      <c r="S26" s="514">
        <f t="shared" si="6"/>
        <v>430433019</v>
      </c>
      <c r="T26" s="515" t="str">
        <f t="shared" si="2"/>
        <v/>
      </c>
      <c r="U26" s="515" t="str">
        <f t="shared" si="3"/>
        <v/>
      </c>
      <c r="V26" s="514">
        <v>1</v>
      </c>
      <c r="W26" s="514">
        <v>43</v>
      </c>
      <c r="X26" s="514">
        <f t="shared" si="4"/>
        <v>430003</v>
      </c>
      <c r="Y26" s="514" t="s">
        <v>86</v>
      </c>
      <c r="AZ26" s="185" t="s">
        <v>295</v>
      </c>
      <c r="BA26" s="127" t="str">
        <f t="shared" si="5"/>
        <v>　</v>
      </c>
    </row>
    <row r="27" spans="2:53" ht="17.25">
      <c r="B27" s="662"/>
      <c r="C27" s="657"/>
      <c r="D27" s="647"/>
      <c r="E27" s="100" t="s">
        <v>88</v>
      </c>
      <c r="F27" s="60"/>
      <c r="G27" s="77"/>
      <c r="H27" s="78"/>
      <c r="I27" s="163"/>
      <c r="J27" s="63"/>
      <c r="K27" s="586"/>
      <c r="L27" s="150"/>
      <c r="M27" s="64"/>
      <c r="O27" s="513">
        <v>16</v>
      </c>
      <c r="P27" s="514" t="s">
        <v>87</v>
      </c>
      <c r="Q27" s="514" t="str">
        <f>$D$5</f>
        <v>人吉市</v>
      </c>
      <c r="R27" s="514" t="str">
        <f t="shared" si="1"/>
        <v/>
      </c>
      <c r="S27" s="514">
        <f t="shared" si="6"/>
        <v>430433020</v>
      </c>
      <c r="T27" s="515" t="str">
        <f t="shared" si="2"/>
        <v/>
      </c>
      <c r="U27" s="515" t="str">
        <f t="shared" si="3"/>
        <v/>
      </c>
      <c r="V27" s="514">
        <v>1</v>
      </c>
      <c r="W27" s="514">
        <v>43</v>
      </c>
      <c r="X27" s="514">
        <f t="shared" si="4"/>
        <v>430003</v>
      </c>
      <c r="Y27" s="514" t="s">
        <v>86</v>
      </c>
      <c r="AZ27" s="185" t="s">
        <v>295</v>
      </c>
      <c r="BA27" s="127" t="str">
        <f t="shared" si="5"/>
        <v>　</v>
      </c>
    </row>
    <row r="28" spans="2:53" ht="17.25">
      <c r="B28" s="662"/>
      <c r="C28" s="657"/>
      <c r="D28" s="647" t="s">
        <v>49</v>
      </c>
      <c r="E28" s="647"/>
      <c r="F28" s="60"/>
      <c r="G28" s="77"/>
      <c r="H28" s="78"/>
      <c r="I28" s="163"/>
      <c r="J28" s="63"/>
      <c r="K28" s="586"/>
      <c r="L28" s="150"/>
      <c r="M28" s="64"/>
      <c r="O28" s="513">
        <v>17</v>
      </c>
      <c r="P28" s="514" t="s">
        <v>85</v>
      </c>
      <c r="Q28" s="514" t="str">
        <f>$D$5</f>
        <v>人吉市</v>
      </c>
      <c r="R28" s="514" t="str">
        <f t="shared" si="1"/>
        <v/>
      </c>
      <c r="S28" s="514">
        <f t="shared" si="6"/>
        <v>430433021</v>
      </c>
      <c r="T28" s="515" t="str">
        <f t="shared" si="2"/>
        <v/>
      </c>
      <c r="U28" s="515" t="str">
        <f t="shared" si="3"/>
        <v/>
      </c>
      <c r="V28" s="514">
        <v>1</v>
      </c>
      <c r="W28" s="514">
        <v>43</v>
      </c>
      <c r="X28" s="514">
        <f t="shared" si="4"/>
        <v>430003</v>
      </c>
      <c r="Y28" s="514" t="s">
        <v>84</v>
      </c>
      <c r="AZ28" s="185" t="s">
        <v>295</v>
      </c>
      <c r="BA28" s="127" t="str">
        <f t="shared" si="5"/>
        <v>　</v>
      </c>
    </row>
    <row r="29" spans="2:53" ht="17.25">
      <c r="B29" s="662"/>
      <c r="C29" s="658"/>
      <c r="D29" s="647" t="s">
        <v>35</v>
      </c>
      <c r="E29" s="647"/>
      <c r="F29" s="60"/>
      <c r="G29" s="77"/>
      <c r="H29" s="78"/>
      <c r="I29" s="163"/>
      <c r="J29" s="63"/>
      <c r="K29" s="586"/>
      <c r="L29" s="150"/>
      <c r="M29" s="64"/>
      <c r="O29" s="513">
        <v>18</v>
      </c>
      <c r="P29" s="514" t="s">
        <v>83</v>
      </c>
      <c r="Q29" s="514" t="str">
        <f>$D$5</f>
        <v>人吉市</v>
      </c>
      <c r="R29" s="514" t="str">
        <f t="shared" si="1"/>
        <v/>
      </c>
      <c r="S29" s="514">
        <f t="shared" si="6"/>
        <v>430433022</v>
      </c>
      <c r="T29" s="515" t="str">
        <f t="shared" si="2"/>
        <v/>
      </c>
      <c r="U29" s="515" t="str">
        <f t="shared" si="3"/>
        <v/>
      </c>
      <c r="V29" s="514">
        <v>1</v>
      </c>
      <c r="W29" s="514">
        <v>43</v>
      </c>
      <c r="X29" s="514">
        <f t="shared" si="4"/>
        <v>430003</v>
      </c>
      <c r="Y29" s="514" t="s">
        <v>82</v>
      </c>
      <c r="AZ29" s="185" t="s">
        <v>295</v>
      </c>
      <c r="BA29" s="127" t="str">
        <f t="shared" si="5"/>
        <v>　</v>
      </c>
    </row>
    <row r="30" spans="2:53" ht="17.25">
      <c r="B30" s="662"/>
      <c r="C30" s="657"/>
      <c r="D30" s="630" t="s">
        <v>32</v>
      </c>
      <c r="E30" s="630"/>
      <c r="F30" s="583"/>
      <c r="G30" s="79"/>
      <c r="H30" s="80"/>
      <c r="I30" s="164"/>
      <c r="J30" s="122"/>
      <c r="K30" s="589"/>
      <c r="L30" s="154"/>
      <c r="M30" s="76"/>
      <c r="O30" s="524"/>
      <c r="P30" s="525"/>
      <c r="Q30" s="525"/>
      <c r="R30" s="517" t="str">
        <f t="shared" si="1"/>
        <v/>
      </c>
      <c r="S30" s="517">
        <f t="shared" si="6"/>
        <v>430433023</v>
      </c>
      <c r="T30" s="518" t="str">
        <f t="shared" si="2"/>
        <v/>
      </c>
      <c r="U30" s="518" t="str">
        <f t="shared" si="3"/>
        <v/>
      </c>
      <c r="V30" s="517">
        <v>1</v>
      </c>
      <c r="W30" s="517">
        <v>43</v>
      </c>
      <c r="X30" s="517">
        <f t="shared" si="4"/>
        <v>430003</v>
      </c>
      <c r="Y30" s="525"/>
      <c r="AZ30" s="185" t="s">
        <v>295</v>
      </c>
      <c r="BA30" s="127" t="str">
        <f t="shared" si="5"/>
        <v>　</v>
      </c>
    </row>
    <row r="31" spans="2:53" ht="17.25">
      <c r="B31" s="662"/>
      <c r="C31" s="656" t="s">
        <v>81</v>
      </c>
      <c r="D31" s="652" t="s">
        <v>40</v>
      </c>
      <c r="E31" s="653"/>
      <c r="F31" s="70"/>
      <c r="G31" s="71"/>
      <c r="H31" s="72"/>
      <c r="I31" s="162"/>
      <c r="J31" s="121"/>
      <c r="K31" s="588"/>
      <c r="L31" s="152"/>
      <c r="M31" s="73"/>
      <c r="O31" s="510">
        <v>19</v>
      </c>
      <c r="P31" s="511" t="s">
        <v>80</v>
      </c>
      <c r="Q31" s="511" t="str">
        <f>$D$5</f>
        <v>人吉市</v>
      </c>
      <c r="R31" s="511" t="str">
        <f t="shared" si="1"/>
        <v/>
      </c>
      <c r="S31" s="511">
        <f t="shared" si="6"/>
        <v>430433024</v>
      </c>
      <c r="T31" s="512" t="str">
        <f t="shared" si="2"/>
        <v/>
      </c>
      <c r="U31" s="512" t="str">
        <f t="shared" si="3"/>
        <v/>
      </c>
      <c r="V31" s="511">
        <v>1</v>
      </c>
      <c r="W31" s="511">
        <v>43</v>
      </c>
      <c r="X31" s="511">
        <f t="shared" si="4"/>
        <v>430003</v>
      </c>
      <c r="Y31" s="511" t="s">
        <v>79</v>
      </c>
      <c r="AZ31" s="185" t="s">
        <v>295</v>
      </c>
      <c r="BA31" s="127" t="str">
        <f t="shared" si="5"/>
        <v>　</v>
      </c>
    </row>
    <row r="32" spans="2:53" ht="17.25">
      <c r="B32" s="662"/>
      <c r="C32" s="657"/>
      <c r="D32" s="647" t="s">
        <v>55</v>
      </c>
      <c r="E32" s="648"/>
      <c r="F32" s="60"/>
      <c r="G32" s="61"/>
      <c r="H32" s="62"/>
      <c r="I32" s="163"/>
      <c r="J32" s="63"/>
      <c r="K32" s="586"/>
      <c r="L32" s="150"/>
      <c r="M32" s="64"/>
      <c r="O32" s="513">
        <v>20</v>
      </c>
      <c r="P32" s="514" t="s">
        <v>78</v>
      </c>
      <c r="Q32" s="514" t="str">
        <f>$D$5</f>
        <v>人吉市</v>
      </c>
      <c r="R32" s="514" t="str">
        <f t="shared" si="1"/>
        <v/>
      </c>
      <c r="S32" s="514">
        <f t="shared" si="6"/>
        <v>430433025</v>
      </c>
      <c r="T32" s="515" t="str">
        <f t="shared" si="2"/>
        <v/>
      </c>
      <c r="U32" s="515" t="str">
        <f t="shared" si="3"/>
        <v/>
      </c>
      <c r="V32" s="514">
        <v>1</v>
      </c>
      <c r="W32" s="514">
        <v>43</v>
      </c>
      <c r="X32" s="514">
        <f t="shared" si="4"/>
        <v>430003</v>
      </c>
      <c r="Y32" s="514" t="s">
        <v>77</v>
      </c>
      <c r="AZ32" s="185" t="s">
        <v>295</v>
      </c>
      <c r="BA32" s="127" t="str">
        <f t="shared" si="5"/>
        <v>　</v>
      </c>
    </row>
    <row r="33" spans="2:53" ht="17.25">
      <c r="B33" s="662"/>
      <c r="C33" s="657"/>
      <c r="D33" s="647" t="s">
        <v>76</v>
      </c>
      <c r="E33" s="648"/>
      <c r="F33" s="60"/>
      <c r="G33" s="61"/>
      <c r="H33" s="62"/>
      <c r="I33" s="163"/>
      <c r="J33" s="63"/>
      <c r="K33" s="586"/>
      <c r="L33" s="150"/>
      <c r="M33" s="64"/>
      <c r="O33" s="513">
        <v>21</v>
      </c>
      <c r="P33" s="514" t="s">
        <v>75</v>
      </c>
      <c r="Q33" s="514" t="str">
        <f>$D$5</f>
        <v>人吉市</v>
      </c>
      <c r="R33" s="514" t="str">
        <f t="shared" si="1"/>
        <v/>
      </c>
      <c r="S33" s="514">
        <f t="shared" si="6"/>
        <v>430433026</v>
      </c>
      <c r="T33" s="515" t="str">
        <f t="shared" si="2"/>
        <v/>
      </c>
      <c r="U33" s="515" t="str">
        <f t="shared" si="3"/>
        <v/>
      </c>
      <c r="V33" s="514">
        <v>1</v>
      </c>
      <c r="W33" s="514">
        <v>43</v>
      </c>
      <c r="X33" s="514">
        <f t="shared" si="4"/>
        <v>430003</v>
      </c>
      <c r="Y33" s="514" t="s">
        <v>74</v>
      </c>
      <c r="AZ33" s="185" t="s">
        <v>295</v>
      </c>
      <c r="BA33" s="127" t="str">
        <f t="shared" si="5"/>
        <v>　</v>
      </c>
    </row>
    <row r="34" spans="2:53" ht="17.25">
      <c r="B34" s="662"/>
      <c r="C34" s="657"/>
      <c r="D34" s="630" t="s">
        <v>32</v>
      </c>
      <c r="E34" s="631"/>
      <c r="F34" s="583"/>
      <c r="G34" s="79"/>
      <c r="H34" s="80"/>
      <c r="I34" s="164"/>
      <c r="J34" s="122"/>
      <c r="K34" s="589"/>
      <c r="L34" s="154"/>
      <c r="M34" s="76"/>
      <c r="O34" s="524"/>
      <c r="P34" s="525"/>
      <c r="Q34" s="525"/>
      <c r="R34" s="517" t="str">
        <f t="shared" si="1"/>
        <v/>
      </c>
      <c r="S34" s="517">
        <f t="shared" si="6"/>
        <v>430433027</v>
      </c>
      <c r="T34" s="518" t="str">
        <f t="shared" si="2"/>
        <v/>
      </c>
      <c r="U34" s="518" t="str">
        <f t="shared" si="3"/>
        <v/>
      </c>
      <c r="V34" s="517">
        <v>1</v>
      </c>
      <c r="W34" s="517">
        <v>43</v>
      </c>
      <c r="X34" s="517">
        <f t="shared" si="4"/>
        <v>430003</v>
      </c>
      <c r="Y34" s="525"/>
      <c r="AZ34" s="185" t="s">
        <v>295</v>
      </c>
      <c r="BA34" s="127" t="str">
        <f t="shared" si="5"/>
        <v>　</v>
      </c>
    </row>
    <row r="35" spans="2:53" ht="17.25">
      <c r="B35" s="662"/>
      <c r="C35" s="656" t="s">
        <v>73</v>
      </c>
      <c r="D35" s="652" t="s">
        <v>40</v>
      </c>
      <c r="E35" s="653"/>
      <c r="F35" s="70"/>
      <c r="G35" s="71"/>
      <c r="H35" s="72"/>
      <c r="I35" s="162"/>
      <c r="J35" s="121"/>
      <c r="K35" s="588"/>
      <c r="L35" s="152"/>
      <c r="M35" s="73"/>
      <c r="O35" s="510">
        <v>22</v>
      </c>
      <c r="P35" s="511" t="s">
        <v>72</v>
      </c>
      <c r="Q35" s="511" t="str">
        <f>$D$5</f>
        <v>人吉市</v>
      </c>
      <c r="R35" s="511" t="str">
        <f t="shared" si="1"/>
        <v/>
      </c>
      <c r="S35" s="511">
        <f t="shared" si="6"/>
        <v>430433028</v>
      </c>
      <c r="T35" s="512" t="str">
        <f t="shared" si="2"/>
        <v/>
      </c>
      <c r="U35" s="512" t="str">
        <f t="shared" si="3"/>
        <v/>
      </c>
      <c r="V35" s="511">
        <v>1</v>
      </c>
      <c r="W35" s="511">
        <v>43</v>
      </c>
      <c r="X35" s="511">
        <f t="shared" si="4"/>
        <v>430003</v>
      </c>
      <c r="Y35" s="511" t="s">
        <v>71</v>
      </c>
      <c r="AZ35" s="185" t="s">
        <v>295</v>
      </c>
      <c r="BA35" s="127" t="str">
        <f t="shared" si="5"/>
        <v>　</v>
      </c>
    </row>
    <row r="36" spans="2:53" ht="17.25">
      <c r="B36" s="662"/>
      <c r="C36" s="657"/>
      <c r="D36" s="647" t="s">
        <v>70</v>
      </c>
      <c r="E36" s="648"/>
      <c r="F36" s="60"/>
      <c r="G36" s="61"/>
      <c r="H36" s="62"/>
      <c r="I36" s="163"/>
      <c r="J36" s="63"/>
      <c r="K36" s="586"/>
      <c r="L36" s="150"/>
      <c r="M36" s="64"/>
      <c r="O36" s="513">
        <v>23</v>
      </c>
      <c r="P36" s="514" t="s">
        <v>69</v>
      </c>
      <c r="Q36" s="514" t="str">
        <f>$D$5</f>
        <v>人吉市</v>
      </c>
      <c r="R36" s="514" t="str">
        <f t="shared" si="1"/>
        <v/>
      </c>
      <c r="S36" s="514">
        <f t="shared" si="6"/>
        <v>430433029</v>
      </c>
      <c r="T36" s="515" t="str">
        <f t="shared" si="2"/>
        <v/>
      </c>
      <c r="U36" s="515" t="str">
        <f t="shared" si="3"/>
        <v/>
      </c>
      <c r="V36" s="514">
        <v>1</v>
      </c>
      <c r="W36" s="514">
        <v>43</v>
      </c>
      <c r="X36" s="514">
        <f t="shared" si="4"/>
        <v>430003</v>
      </c>
      <c r="Y36" s="514" t="s">
        <v>68</v>
      </c>
      <c r="AZ36" s="185" t="s">
        <v>295</v>
      </c>
      <c r="BA36" s="127" t="str">
        <f t="shared" si="5"/>
        <v>　</v>
      </c>
    </row>
    <row r="37" spans="2:53" ht="17.25">
      <c r="B37" s="662"/>
      <c r="C37" s="658"/>
      <c r="D37" s="647" t="s">
        <v>35</v>
      </c>
      <c r="E37" s="648"/>
      <c r="F37" s="60"/>
      <c r="G37" s="61"/>
      <c r="H37" s="62"/>
      <c r="I37" s="163"/>
      <c r="J37" s="63"/>
      <c r="K37" s="586"/>
      <c r="L37" s="150"/>
      <c r="M37" s="64"/>
      <c r="O37" s="513">
        <v>24</v>
      </c>
      <c r="P37" s="514" t="s">
        <v>67</v>
      </c>
      <c r="Q37" s="514" t="str">
        <f>$D$5</f>
        <v>人吉市</v>
      </c>
      <c r="R37" s="514" t="str">
        <f t="shared" si="1"/>
        <v/>
      </c>
      <c r="S37" s="514">
        <f t="shared" si="6"/>
        <v>430433030</v>
      </c>
      <c r="T37" s="515" t="str">
        <f t="shared" si="2"/>
        <v/>
      </c>
      <c r="U37" s="515" t="str">
        <f t="shared" si="3"/>
        <v/>
      </c>
      <c r="V37" s="514">
        <v>1</v>
      </c>
      <c r="W37" s="514">
        <v>43</v>
      </c>
      <c r="X37" s="514">
        <f t="shared" si="4"/>
        <v>430003</v>
      </c>
      <c r="Y37" s="514" t="s">
        <v>66</v>
      </c>
      <c r="AZ37" s="185" t="s">
        <v>295</v>
      </c>
      <c r="BA37" s="127" t="str">
        <f t="shared" si="5"/>
        <v>　</v>
      </c>
    </row>
    <row r="38" spans="2:53" ht="17.25">
      <c r="B38" s="662"/>
      <c r="C38" s="657"/>
      <c r="D38" s="630" t="s">
        <v>32</v>
      </c>
      <c r="E38" s="631"/>
      <c r="F38" s="583"/>
      <c r="G38" s="79"/>
      <c r="H38" s="80"/>
      <c r="I38" s="164"/>
      <c r="J38" s="122"/>
      <c r="K38" s="589"/>
      <c r="L38" s="154"/>
      <c r="M38" s="76"/>
      <c r="O38" s="524"/>
      <c r="P38" s="525"/>
      <c r="Q38" s="525"/>
      <c r="R38" s="517" t="str">
        <f t="shared" si="1"/>
        <v/>
      </c>
      <c r="S38" s="517">
        <f t="shared" si="6"/>
        <v>430433031</v>
      </c>
      <c r="T38" s="518" t="str">
        <f t="shared" si="2"/>
        <v/>
      </c>
      <c r="U38" s="518" t="str">
        <f t="shared" si="3"/>
        <v/>
      </c>
      <c r="V38" s="517">
        <v>1</v>
      </c>
      <c r="W38" s="517">
        <v>43</v>
      </c>
      <c r="X38" s="517">
        <f t="shared" si="4"/>
        <v>430003</v>
      </c>
      <c r="Y38" s="525"/>
      <c r="AZ38" s="185" t="s">
        <v>295</v>
      </c>
      <c r="BA38" s="127" t="str">
        <f t="shared" si="5"/>
        <v>　</v>
      </c>
    </row>
    <row r="39" spans="2:53" ht="18" thickBot="1">
      <c r="B39" s="663"/>
      <c r="C39" s="101" t="s">
        <v>65</v>
      </c>
      <c r="D39" s="654" t="s">
        <v>30</v>
      </c>
      <c r="E39" s="655"/>
      <c r="F39" s="102"/>
      <c r="G39" s="81"/>
      <c r="H39" s="82"/>
      <c r="I39" s="165"/>
      <c r="J39" s="123"/>
      <c r="K39" s="590"/>
      <c r="L39" s="155"/>
      <c r="M39" s="83"/>
      <c r="O39" s="182">
        <v>25</v>
      </c>
      <c r="P39" s="519" t="s">
        <v>64</v>
      </c>
      <c r="Q39" s="519" t="str">
        <f t="shared" ref="Q39:Q46" si="7">$D$5</f>
        <v>人吉市</v>
      </c>
      <c r="R39" s="530"/>
      <c r="S39" s="519">
        <f t="shared" si="6"/>
        <v>430433032</v>
      </c>
      <c r="T39" s="504" t="str">
        <f t="shared" si="2"/>
        <v/>
      </c>
      <c r="U39" s="504" t="str">
        <f t="shared" si="3"/>
        <v/>
      </c>
      <c r="V39" s="519">
        <v>1</v>
      </c>
      <c r="W39" s="519">
        <v>43</v>
      </c>
      <c r="X39" s="519">
        <f t="shared" si="4"/>
        <v>430003</v>
      </c>
      <c r="Y39" s="519" t="s">
        <v>63</v>
      </c>
      <c r="AZ39" s="185" t="s">
        <v>295</v>
      </c>
      <c r="BA39" s="127" t="str">
        <f t="shared" si="5"/>
        <v>　</v>
      </c>
    </row>
    <row r="40" spans="2:53" ht="17.25">
      <c r="B40" s="639" t="s">
        <v>62</v>
      </c>
      <c r="C40" s="642" t="s">
        <v>61</v>
      </c>
      <c r="D40" s="645" t="s">
        <v>40</v>
      </c>
      <c r="E40" s="646"/>
      <c r="F40" s="84"/>
      <c r="G40" s="85"/>
      <c r="H40" s="86"/>
      <c r="I40" s="166"/>
      <c r="J40" s="124"/>
      <c r="K40" s="591"/>
      <c r="L40" s="156"/>
      <c r="M40" s="87"/>
      <c r="O40" s="510">
        <v>26</v>
      </c>
      <c r="P40" s="511" t="s">
        <v>60</v>
      </c>
      <c r="Q40" s="511" t="str">
        <f t="shared" si="7"/>
        <v>人吉市</v>
      </c>
      <c r="R40" s="511" t="str">
        <f t="shared" ref="R40:R52" si="8">IF(F40="","",S40)</f>
        <v/>
      </c>
      <c r="S40" s="511">
        <f t="shared" si="6"/>
        <v>430433033</v>
      </c>
      <c r="T40" s="512" t="str">
        <f t="shared" si="2"/>
        <v/>
      </c>
      <c r="U40" s="512" t="str">
        <f t="shared" si="3"/>
        <v/>
      </c>
      <c r="V40" s="511">
        <v>2</v>
      </c>
      <c r="W40" s="511">
        <v>43</v>
      </c>
      <c r="X40" s="511">
        <f t="shared" si="4"/>
        <v>430003</v>
      </c>
      <c r="Y40" s="511" t="s">
        <v>59</v>
      </c>
      <c r="AZ40" s="185" t="s">
        <v>295</v>
      </c>
      <c r="BA40" s="127" t="str">
        <f t="shared" si="5"/>
        <v>　</v>
      </c>
    </row>
    <row r="41" spans="2:53" ht="17.25">
      <c r="B41" s="640"/>
      <c r="C41" s="643"/>
      <c r="D41" s="647" t="s">
        <v>58</v>
      </c>
      <c r="E41" s="648"/>
      <c r="F41" s="60"/>
      <c r="G41" s="61"/>
      <c r="H41" s="62"/>
      <c r="I41" s="161"/>
      <c r="J41" s="63"/>
      <c r="K41" s="586"/>
      <c r="L41" s="150"/>
      <c r="M41" s="64"/>
      <c r="O41" s="513">
        <v>27</v>
      </c>
      <c r="P41" s="514" t="s">
        <v>57</v>
      </c>
      <c r="Q41" s="514" t="str">
        <f t="shared" si="7"/>
        <v>人吉市</v>
      </c>
      <c r="R41" s="514" t="str">
        <f t="shared" si="8"/>
        <v/>
      </c>
      <c r="S41" s="514">
        <f t="shared" si="6"/>
        <v>430433034</v>
      </c>
      <c r="T41" s="515" t="str">
        <f t="shared" si="2"/>
        <v/>
      </c>
      <c r="U41" s="515" t="str">
        <f t="shared" si="3"/>
        <v/>
      </c>
      <c r="V41" s="514">
        <v>2</v>
      </c>
      <c r="W41" s="514">
        <v>43</v>
      </c>
      <c r="X41" s="514">
        <f t="shared" si="4"/>
        <v>430003</v>
      </c>
      <c r="Y41" s="514" t="s">
        <v>56</v>
      </c>
      <c r="AZ41" s="185" t="s">
        <v>295</v>
      </c>
      <c r="BA41" s="127" t="str">
        <f t="shared" si="5"/>
        <v>　</v>
      </c>
    </row>
    <row r="42" spans="2:53" ht="17.25">
      <c r="B42" s="640"/>
      <c r="C42" s="643"/>
      <c r="D42" s="647" t="s">
        <v>55</v>
      </c>
      <c r="E42" s="648"/>
      <c r="F42" s="60"/>
      <c r="G42" s="61"/>
      <c r="H42" s="62"/>
      <c r="I42" s="161"/>
      <c r="J42" s="63"/>
      <c r="K42" s="586"/>
      <c r="L42" s="150"/>
      <c r="M42" s="64"/>
      <c r="O42" s="513">
        <v>28</v>
      </c>
      <c r="P42" s="514" t="s">
        <v>54</v>
      </c>
      <c r="Q42" s="514" t="str">
        <f t="shared" si="7"/>
        <v>人吉市</v>
      </c>
      <c r="R42" s="514" t="str">
        <f t="shared" si="8"/>
        <v/>
      </c>
      <c r="S42" s="514">
        <f t="shared" si="6"/>
        <v>430433035</v>
      </c>
      <c r="T42" s="515" t="str">
        <f t="shared" si="2"/>
        <v/>
      </c>
      <c r="U42" s="515" t="str">
        <f t="shared" si="3"/>
        <v/>
      </c>
      <c r="V42" s="514">
        <v>2</v>
      </c>
      <c r="W42" s="514">
        <v>43</v>
      </c>
      <c r="X42" s="514">
        <f t="shared" si="4"/>
        <v>430003</v>
      </c>
      <c r="Y42" s="514" t="s">
        <v>53</v>
      </c>
      <c r="AZ42" s="185" t="s">
        <v>295</v>
      </c>
      <c r="BA42" s="127" t="str">
        <f t="shared" si="5"/>
        <v>　</v>
      </c>
    </row>
    <row r="43" spans="2:53" ht="17.25">
      <c r="B43" s="640"/>
      <c r="C43" s="643"/>
      <c r="D43" s="647" t="s">
        <v>52</v>
      </c>
      <c r="E43" s="648"/>
      <c r="F43" s="60"/>
      <c r="G43" s="61"/>
      <c r="H43" s="62"/>
      <c r="I43" s="161"/>
      <c r="J43" s="63"/>
      <c r="K43" s="586"/>
      <c r="L43" s="150"/>
      <c r="M43" s="64"/>
      <c r="O43" s="513">
        <v>29</v>
      </c>
      <c r="P43" s="514" t="s">
        <v>51</v>
      </c>
      <c r="Q43" s="514" t="str">
        <f t="shared" si="7"/>
        <v>人吉市</v>
      </c>
      <c r="R43" s="514" t="str">
        <f t="shared" si="8"/>
        <v/>
      </c>
      <c r="S43" s="514">
        <f t="shared" si="6"/>
        <v>430433036</v>
      </c>
      <c r="T43" s="515" t="str">
        <f t="shared" si="2"/>
        <v/>
      </c>
      <c r="U43" s="515" t="str">
        <f t="shared" si="3"/>
        <v/>
      </c>
      <c r="V43" s="514">
        <v>2</v>
      </c>
      <c r="W43" s="514">
        <v>43</v>
      </c>
      <c r="X43" s="514">
        <f t="shared" si="4"/>
        <v>430003</v>
      </c>
      <c r="Y43" s="514" t="s">
        <v>50</v>
      </c>
      <c r="AZ43" s="185" t="s">
        <v>295</v>
      </c>
      <c r="BA43" s="127" t="str">
        <f t="shared" si="5"/>
        <v>　</v>
      </c>
    </row>
    <row r="44" spans="2:53" ht="17.25">
      <c r="B44" s="640"/>
      <c r="C44" s="643"/>
      <c r="D44" s="647" t="s">
        <v>49</v>
      </c>
      <c r="E44" s="648"/>
      <c r="F44" s="60"/>
      <c r="G44" s="61"/>
      <c r="H44" s="62"/>
      <c r="I44" s="161"/>
      <c r="J44" s="63"/>
      <c r="K44" s="586"/>
      <c r="L44" s="150"/>
      <c r="M44" s="64"/>
      <c r="O44" s="513">
        <v>30</v>
      </c>
      <c r="P44" s="514" t="s">
        <v>48</v>
      </c>
      <c r="Q44" s="514" t="str">
        <f t="shared" si="7"/>
        <v>人吉市</v>
      </c>
      <c r="R44" s="514" t="str">
        <f t="shared" si="8"/>
        <v/>
      </c>
      <c r="S44" s="514">
        <f t="shared" si="6"/>
        <v>430433037</v>
      </c>
      <c r="T44" s="515" t="str">
        <f t="shared" si="2"/>
        <v/>
      </c>
      <c r="U44" s="515" t="str">
        <f t="shared" si="3"/>
        <v/>
      </c>
      <c r="V44" s="514">
        <v>2</v>
      </c>
      <c r="W44" s="514">
        <v>43</v>
      </c>
      <c r="X44" s="514">
        <f t="shared" si="4"/>
        <v>430003</v>
      </c>
      <c r="Y44" s="514" t="s">
        <v>47</v>
      </c>
      <c r="AZ44" s="185" t="s">
        <v>295</v>
      </c>
      <c r="BA44" s="127" t="str">
        <f t="shared" si="5"/>
        <v>　</v>
      </c>
    </row>
    <row r="45" spans="2:53" ht="17.25">
      <c r="B45" s="640"/>
      <c r="C45" s="643"/>
      <c r="D45" s="647" t="s">
        <v>35</v>
      </c>
      <c r="E45" s="648"/>
      <c r="F45" s="60"/>
      <c r="G45" s="61"/>
      <c r="H45" s="62"/>
      <c r="I45" s="161"/>
      <c r="J45" s="63"/>
      <c r="K45" s="586"/>
      <c r="L45" s="150"/>
      <c r="M45" s="64"/>
      <c r="O45" s="513">
        <v>31</v>
      </c>
      <c r="P45" s="514" t="s">
        <v>46</v>
      </c>
      <c r="Q45" s="514" t="str">
        <f t="shared" si="7"/>
        <v>人吉市</v>
      </c>
      <c r="R45" s="514" t="str">
        <f t="shared" si="8"/>
        <v/>
      </c>
      <c r="S45" s="514">
        <f t="shared" si="6"/>
        <v>430433038</v>
      </c>
      <c r="T45" s="515" t="str">
        <f t="shared" si="2"/>
        <v/>
      </c>
      <c r="U45" s="515" t="str">
        <f t="shared" si="3"/>
        <v/>
      </c>
      <c r="V45" s="514">
        <v>2</v>
      </c>
      <c r="W45" s="514">
        <v>43</v>
      </c>
      <c r="X45" s="514">
        <f t="shared" si="4"/>
        <v>430003</v>
      </c>
      <c r="Y45" s="514" t="s">
        <v>45</v>
      </c>
      <c r="AZ45" s="185" t="s">
        <v>295</v>
      </c>
      <c r="BA45" s="127" t="str">
        <f t="shared" si="5"/>
        <v>　</v>
      </c>
    </row>
    <row r="46" spans="2:53" ht="17.25">
      <c r="B46" s="640"/>
      <c r="C46" s="643"/>
      <c r="D46" s="647" t="s">
        <v>44</v>
      </c>
      <c r="E46" s="648"/>
      <c r="F46" s="60"/>
      <c r="G46" s="61"/>
      <c r="H46" s="62"/>
      <c r="I46" s="161"/>
      <c r="J46" s="63"/>
      <c r="K46" s="586"/>
      <c r="L46" s="150"/>
      <c r="M46" s="64"/>
      <c r="O46" s="513">
        <v>32</v>
      </c>
      <c r="P46" s="514" t="s">
        <v>43</v>
      </c>
      <c r="Q46" s="514" t="str">
        <f t="shared" si="7"/>
        <v>人吉市</v>
      </c>
      <c r="R46" s="514" t="str">
        <f t="shared" si="8"/>
        <v/>
      </c>
      <c r="S46" s="514">
        <f t="shared" si="6"/>
        <v>430433039</v>
      </c>
      <c r="T46" s="515" t="str">
        <f t="shared" si="2"/>
        <v/>
      </c>
      <c r="U46" s="515" t="str">
        <f t="shared" si="3"/>
        <v/>
      </c>
      <c r="V46" s="514">
        <v>2</v>
      </c>
      <c r="W46" s="514">
        <v>43</v>
      </c>
      <c r="X46" s="514">
        <f t="shared" si="4"/>
        <v>430003</v>
      </c>
      <c r="Y46" s="514" t="s">
        <v>42</v>
      </c>
      <c r="AZ46" s="185" t="s">
        <v>295</v>
      </c>
      <c r="BA46" s="127" t="str">
        <f t="shared" si="5"/>
        <v>　</v>
      </c>
    </row>
    <row r="47" spans="2:53" ht="17.25">
      <c r="B47" s="640"/>
      <c r="C47" s="644"/>
      <c r="D47" s="649" t="s">
        <v>32</v>
      </c>
      <c r="E47" s="650"/>
      <c r="F47" s="65"/>
      <c r="G47" s="66"/>
      <c r="H47" s="67"/>
      <c r="I47" s="161"/>
      <c r="J47" s="68"/>
      <c r="K47" s="587"/>
      <c r="L47" s="151"/>
      <c r="M47" s="69"/>
      <c r="O47" s="524"/>
      <c r="P47" s="525"/>
      <c r="Q47" s="525"/>
      <c r="R47" s="517" t="str">
        <f t="shared" si="8"/>
        <v/>
      </c>
      <c r="S47" s="517">
        <f t="shared" si="6"/>
        <v>430433040</v>
      </c>
      <c r="T47" s="518" t="str">
        <f t="shared" si="2"/>
        <v/>
      </c>
      <c r="U47" s="518" t="str">
        <f t="shared" si="3"/>
        <v/>
      </c>
      <c r="V47" s="517">
        <v>2</v>
      </c>
      <c r="W47" s="517">
        <v>43</v>
      </c>
      <c r="X47" s="517">
        <f t="shared" si="4"/>
        <v>430003</v>
      </c>
      <c r="Y47" s="525"/>
      <c r="AZ47" s="185" t="s">
        <v>295</v>
      </c>
      <c r="BA47" s="127" t="str">
        <f t="shared" si="5"/>
        <v>　</v>
      </c>
    </row>
    <row r="48" spans="2:53" ht="17.25">
      <c r="B48" s="640"/>
      <c r="C48" s="651" t="s">
        <v>41</v>
      </c>
      <c r="D48" s="652" t="s">
        <v>40</v>
      </c>
      <c r="E48" s="653"/>
      <c r="F48" s="70"/>
      <c r="G48" s="71"/>
      <c r="H48" s="72"/>
      <c r="I48" s="162"/>
      <c r="J48" s="121"/>
      <c r="K48" s="588"/>
      <c r="L48" s="152"/>
      <c r="M48" s="73"/>
      <c r="O48" s="510">
        <v>33</v>
      </c>
      <c r="P48" s="511" t="s">
        <v>39</v>
      </c>
      <c r="Q48" s="511" t="str">
        <f>$D$5</f>
        <v>人吉市</v>
      </c>
      <c r="R48" s="511" t="str">
        <f t="shared" si="8"/>
        <v/>
      </c>
      <c r="S48" s="511">
        <f t="shared" si="6"/>
        <v>430433041</v>
      </c>
      <c r="T48" s="512" t="str">
        <f t="shared" si="2"/>
        <v/>
      </c>
      <c r="U48" s="512" t="str">
        <f t="shared" si="3"/>
        <v/>
      </c>
      <c r="V48" s="511">
        <v>2</v>
      </c>
      <c r="W48" s="511">
        <v>43</v>
      </c>
      <c r="X48" s="511">
        <f t="shared" si="4"/>
        <v>430003</v>
      </c>
      <c r="Y48" s="511" t="s">
        <v>38</v>
      </c>
      <c r="AZ48" s="185" t="s">
        <v>295</v>
      </c>
      <c r="BA48" s="127" t="str">
        <f t="shared" si="5"/>
        <v>　</v>
      </c>
    </row>
    <row r="49" spans="2:53" ht="17.25">
      <c r="B49" s="640"/>
      <c r="C49" s="643"/>
      <c r="D49" s="647" t="s">
        <v>30</v>
      </c>
      <c r="E49" s="648"/>
      <c r="F49" s="60"/>
      <c r="G49" s="61"/>
      <c r="H49" s="62"/>
      <c r="I49" s="163"/>
      <c r="J49" s="63"/>
      <c r="K49" s="586"/>
      <c r="L49" s="150"/>
      <c r="M49" s="64"/>
      <c r="O49" s="513">
        <v>34</v>
      </c>
      <c r="P49" s="514" t="s">
        <v>37</v>
      </c>
      <c r="Q49" s="514" t="str">
        <f>$D$5</f>
        <v>人吉市</v>
      </c>
      <c r="R49" s="514" t="str">
        <f t="shared" si="8"/>
        <v/>
      </c>
      <c r="S49" s="514">
        <f t="shared" si="6"/>
        <v>430433042</v>
      </c>
      <c r="T49" s="515" t="str">
        <f t="shared" si="2"/>
        <v/>
      </c>
      <c r="U49" s="515" t="str">
        <f t="shared" si="3"/>
        <v/>
      </c>
      <c r="V49" s="514">
        <v>2</v>
      </c>
      <c r="W49" s="514">
        <v>43</v>
      </c>
      <c r="X49" s="514">
        <f t="shared" si="4"/>
        <v>430003</v>
      </c>
      <c r="Y49" s="514" t="s">
        <v>36</v>
      </c>
      <c r="AZ49" s="185" t="s">
        <v>295</v>
      </c>
      <c r="BA49" s="127" t="str">
        <f t="shared" si="5"/>
        <v>　</v>
      </c>
    </row>
    <row r="50" spans="2:53" ht="17.25">
      <c r="B50" s="640"/>
      <c r="C50" s="644"/>
      <c r="D50" s="647" t="s">
        <v>35</v>
      </c>
      <c r="E50" s="648"/>
      <c r="F50" s="60"/>
      <c r="G50" s="61"/>
      <c r="H50" s="62"/>
      <c r="I50" s="163"/>
      <c r="J50" s="63"/>
      <c r="K50" s="586"/>
      <c r="L50" s="150"/>
      <c r="M50" s="64"/>
      <c r="O50" s="513">
        <v>35</v>
      </c>
      <c r="P50" s="514" t="s">
        <v>34</v>
      </c>
      <c r="Q50" s="514" t="str">
        <f>$D$5</f>
        <v>人吉市</v>
      </c>
      <c r="R50" s="514" t="str">
        <f t="shared" si="8"/>
        <v/>
      </c>
      <c r="S50" s="514">
        <f t="shared" si="6"/>
        <v>430433043</v>
      </c>
      <c r="T50" s="515" t="str">
        <f t="shared" si="2"/>
        <v/>
      </c>
      <c r="U50" s="515" t="str">
        <f t="shared" si="3"/>
        <v/>
      </c>
      <c r="V50" s="514">
        <v>2</v>
      </c>
      <c r="W50" s="514">
        <v>43</v>
      </c>
      <c r="X50" s="514">
        <f t="shared" si="4"/>
        <v>430003</v>
      </c>
      <c r="Y50" s="514" t="s">
        <v>33</v>
      </c>
      <c r="AZ50" s="185" t="s">
        <v>295</v>
      </c>
      <c r="BA50" s="127" t="str">
        <f t="shared" si="5"/>
        <v>　</v>
      </c>
    </row>
    <row r="51" spans="2:53" ht="17.25">
      <c r="B51" s="640"/>
      <c r="C51" s="643"/>
      <c r="D51" s="630" t="s">
        <v>32</v>
      </c>
      <c r="E51" s="631"/>
      <c r="F51" s="583"/>
      <c r="G51" s="79"/>
      <c r="H51" s="80"/>
      <c r="I51" s="164"/>
      <c r="J51" s="122"/>
      <c r="K51" s="589"/>
      <c r="L51" s="154"/>
      <c r="M51" s="76"/>
      <c r="O51" s="526"/>
      <c r="P51" s="527"/>
      <c r="Q51" s="527"/>
      <c r="R51" s="514" t="str">
        <f t="shared" si="8"/>
        <v/>
      </c>
      <c r="S51" s="514">
        <f t="shared" si="6"/>
        <v>430433044</v>
      </c>
      <c r="T51" s="515" t="str">
        <f t="shared" si="2"/>
        <v/>
      </c>
      <c r="U51" s="515" t="str">
        <f t="shared" si="3"/>
        <v/>
      </c>
      <c r="V51" s="514">
        <v>2</v>
      </c>
      <c r="W51" s="514">
        <v>43</v>
      </c>
      <c r="X51" s="514">
        <f t="shared" si="4"/>
        <v>430003</v>
      </c>
      <c r="Y51" s="527"/>
      <c r="AZ51" s="185" t="s">
        <v>295</v>
      </c>
      <c r="BA51" s="127" t="str">
        <f t="shared" si="5"/>
        <v>　</v>
      </c>
    </row>
    <row r="52" spans="2:53" ht="18" thickBot="1">
      <c r="B52" s="641"/>
      <c r="C52" s="103" t="s">
        <v>31</v>
      </c>
      <c r="D52" s="637" t="s">
        <v>30</v>
      </c>
      <c r="E52" s="638"/>
      <c r="F52" s="88"/>
      <c r="G52" s="89"/>
      <c r="H52" s="90"/>
      <c r="I52" s="167"/>
      <c r="J52" s="125"/>
      <c r="K52" s="592"/>
      <c r="L52" s="157"/>
      <c r="M52" s="91"/>
      <c r="O52" s="516">
        <v>36</v>
      </c>
      <c r="P52" s="517" t="s">
        <v>29</v>
      </c>
      <c r="Q52" s="517" t="str">
        <f>$D$5</f>
        <v>人吉市</v>
      </c>
      <c r="R52" s="517" t="str">
        <f t="shared" si="8"/>
        <v/>
      </c>
      <c r="S52" s="517">
        <f t="shared" si="6"/>
        <v>430433045</v>
      </c>
      <c r="T52" s="518" t="str">
        <f t="shared" si="2"/>
        <v/>
      </c>
      <c r="U52" s="518" t="str">
        <f t="shared" si="3"/>
        <v/>
      </c>
      <c r="V52" s="517">
        <v>2</v>
      </c>
      <c r="W52" s="517">
        <v>43</v>
      </c>
      <c r="X52" s="517">
        <f t="shared" si="4"/>
        <v>430003</v>
      </c>
      <c r="Y52" s="517" t="s">
        <v>28</v>
      </c>
      <c r="AZ52" s="185" t="s">
        <v>295</v>
      </c>
      <c r="BA52" s="127" t="str">
        <f t="shared" si="5"/>
        <v>　</v>
      </c>
    </row>
    <row r="53" spans="2:53" ht="14.25" thickBot="1">
      <c r="B53" s="634" t="s">
        <v>27</v>
      </c>
      <c r="C53" s="635"/>
      <c r="D53" s="636" t="str">
        <f>"選手計"&amp;COUNTA(G10:G52)&amp;"名（男子"&amp;COUNTA(G10:G39)&amp;"名/女子"&amp;COUNTA(G40:G52)&amp;"名）、　"&amp;BA53</f>
        <v>選手計0名（男子0名/女子0名）、　（選手兼監督1名含む）</v>
      </c>
      <c r="E53" s="636"/>
      <c r="F53" s="636"/>
      <c r="G53" s="636"/>
      <c r="H53" s="636"/>
      <c r="I53" s="636"/>
      <c r="J53" s="636" t="str">
        <f>"（ふるさと選手　男子"&amp;COUNTA(M10:M39)&amp;"名　女子"&amp;COUNTA(M40:M52)&amp;"名　計"&amp;COUNTA(M10:M52)&amp;"名）"</f>
        <v>（ふるさと選手　男子0名　女子0名　計0名）</v>
      </c>
      <c r="K53" s="636"/>
      <c r="L53" s="636"/>
      <c r="M53" s="680"/>
      <c r="O53" s="93"/>
      <c r="Q53" s="520"/>
      <c r="BA53" s="540" t="str">
        <f>IF(B7="","監督未入力",IF(COUNTIF(BA10:BA52,BA7)=0,"監督１名",IF(COUNTIF(BA10:BA52,BA7)&gt;=1,"（選手兼監督1名含む）","")))</f>
        <v>（選手兼監督1名含む）</v>
      </c>
    </row>
    <row r="54" spans="2:53">
      <c r="B54" s="533"/>
      <c r="C54" s="534"/>
      <c r="D54" s="535"/>
      <c r="E54" s="535"/>
      <c r="F54" s="535"/>
      <c r="G54" s="535"/>
      <c r="H54" s="535"/>
      <c r="I54" s="535"/>
      <c r="J54" s="535"/>
      <c r="K54" s="535"/>
      <c r="L54" s="535"/>
      <c r="M54" s="535"/>
      <c r="O54" s="93"/>
      <c r="Q54" s="528"/>
      <c r="R54" s="510">
        <v>1</v>
      </c>
      <c r="S54" s="528"/>
      <c r="T54" s="510">
        <v>2</v>
      </c>
      <c r="U54" s="510" t="str">
        <f>IF(G53="","",G53&amp;"　"&amp;H53)</f>
        <v/>
      </c>
      <c r="V54" s="510">
        <v>3</v>
      </c>
      <c r="W54" s="528"/>
      <c r="X54" s="510">
        <v>4</v>
      </c>
      <c r="Y54" s="528"/>
      <c r="BA54" s="53"/>
    </row>
    <row r="55" spans="2:53" ht="14.25" thickBot="1">
      <c r="B55" s="692" t="s">
        <v>467</v>
      </c>
      <c r="C55" s="692"/>
      <c r="D55" s="93"/>
      <c r="E55" s="93"/>
      <c r="F55" s="93"/>
      <c r="G55" s="93"/>
      <c r="H55" s="93"/>
      <c r="I55" s="93"/>
      <c r="J55" s="93"/>
      <c r="K55" s="93"/>
      <c r="L55" s="93"/>
      <c r="M55" s="93"/>
      <c r="O55" s="93"/>
      <c r="Q55" s="513" t="s">
        <v>25</v>
      </c>
      <c r="R55" s="632" t="s">
        <v>24</v>
      </c>
      <c r="S55" s="633"/>
      <c r="T55" s="632" t="s">
        <v>23</v>
      </c>
      <c r="U55" s="633"/>
      <c r="V55" s="632" t="s">
        <v>22</v>
      </c>
      <c r="W55" s="633"/>
      <c r="X55" s="632" t="s">
        <v>21</v>
      </c>
      <c r="Y55" s="633"/>
      <c r="BA55" s="53"/>
    </row>
    <row r="56" spans="2:53" ht="14.25" thickBot="1">
      <c r="B56" s="681" t="s">
        <v>148</v>
      </c>
      <c r="C56" s="682"/>
      <c r="D56" s="54"/>
      <c r="E56" s="693"/>
      <c r="F56" s="689"/>
      <c r="G56" s="95" t="s">
        <v>144</v>
      </c>
      <c r="H56" s="691"/>
      <c r="I56" s="689"/>
      <c r="J56" s="95" t="s">
        <v>138</v>
      </c>
      <c r="K56" s="683"/>
      <c r="L56" s="684"/>
      <c r="M56" s="685"/>
      <c r="O56" s="94"/>
      <c r="P56" s="53"/>
      <c r="Q56" s="529"/>
      <c r="R56" s="521" t="str">
        <f>$D$5</f>
        <v>人吉市</v>
      </c>
      <c r="S56" s="529"/>
      <c r="T56" s="521" t="str">
        <f>$D$5</f>
        <v>人吉市</v>
      </c>
      <c r="U56" s="529"/>
      <c r="V56" s="521" t="str">
        <f>$D$5</f>
        <v>人吉市</v>
      </c>
      <c r="W56" s="529"/>
      <c r="X56" s="521" t="str">
        <f>$D$5</f>
        <v>人吉市</v>
      </c>
      <c r="Y56" s="529"/>
      <c r="BA56" s="53"/>
    </row>
    <row r="57" spans="2:53">
      <c r="B57" s="533"/>
      <c r="C57" s="533"/>
      <c r="D57" s="93"/>
      <c r="E57" s="93"/>
      <c r="F57" s="93"/>
      <c r="G57" s="93"/>
      <c r="H57" s="93"/>
      <c r="I57" s="93"/>
      <c r="J57" s="93"/>
      <c r="K57" s="93"/>
      <c r="L57" s="93"/>
      <c r="M57" s="93"/>
      <c r="O57" s="93"/>
      <c r="Q57" s="510">
        <v>1</v>
      </c>
      <c r="R57" s="512" t="str">
        <f t="shared" ref="R57:R62" si="9">IF(INDEX($T$3:$Y$6,R$54,$Q57)="","",VLOOKUP(INDEX($T$3:$Y$6,R$54,$Q57),$S$10:$U$52,2,0))</f>
        <v/>
      </c>
      <c r="S57" s="512" t="str">
        <f>VLOOKUP(R57,$T$10:$U$52,2,FALSE)</f>
        <v/>
      </c>
      <c r="T57" s="512" t="str">
        <f t="shared" ref="T57:T62" si="10">IF(INDEX($T$3:$Y$6,T$54,$Q57)="","",VLOOKUP(INDEX($T$3:$Y$6,T$54,$Q57),$S$10:$U$52,2,0))</f>
        <v/>
      </c>
      <c r="U57" s="512" t="str">
        <f t="shared" ref="U57:U62" si="11">VLOOKUP(T57,$T$10:$U$52,2,FALSE)</f>
        <v/>
      </c>
      <c r="V57" s="512" t="str">
        <f t="shared" ref="V57:V62" si="12">IF(INDEX($T$3:$Y$6,V$54,$Q57)="","",VLOOKUP(INDEX($T$3:$Y$6,V$54,$Q57),$S$10:$U$52,2,0))</f>
        <v/>
      </c>
      <c r="W57" s="512" t="str">
        <f t="shared" ref="W57:W62" si="13">VLOOKUP(V57,$T$10:$U$52,2,FALSE)</f>
        <v/>
      </c>
      <c r="X57" s="512" t="str">
        <f t="shared" ref="X57:X62" si="14">IF(INDEX($T$3:$Y$6,X$54,$Q57)="","",VLOOKUP(INDEX($T$3:$Y$6,X$54,$Q57),$S$10:$U$52,2,0))</f>
        <v/>
      </c>
      <c r="Y57" s="512" t="str">
        <f t="shared" ref="Y57:Y62" si="15">VLOOKUP(X57,$T$10:$U$52,2,FALSE)</f>
        <v/>
      </c>
      <c r="BA57" s="53"/>
    </row>
    <row r="58" spans="2:53">
      <c r="B58" s="53" t="s">
        <v>26</v>
      </c>
      <c r="C58" s="536"/>
      <c r="D58" s="536"/>
      <c r="E58" s="536"/>
      <c r="F58" s="536"/>
      <c r="G58" s="536"/>
      <c r="H58" s="536"/>
      <c r="I58" s="536"/>
      <c r="J58" s="536"/>
      <c r="K58" s="536"/>
      <c r="L58" s="536"/>
      <c r="M58" s="537"/>
      <c r="O58" s="93"/>
      <c r="Q58" s="513">
        <v>2</v>
      </c>
      <c r="R58" s="515" t="str">
        <f t="shared" si="9"/>
        <v/>
      </c>
      <c r="S58" s="515" t="str">
        <f t="shared" ref="S58:S62" si="16">VLOOKUP(R58,$T$10:$U$52,2,FALSE)</f>
        <v/>
      </c>
      <c r="T58" s="515" t="str">
        <f t="shared" si="10"/>
        <v/>
      </c>
      <c r="U58" s="515" t="str">
        <f t="shared" si="11"/>
        <v/>
      </c>
      <c r="V58" s="515" t="str">
        <f t="shared" si="12"/>
        <v/>
      </c>
      <c r="W58" s="515" t="str">
        <f t="shared" si="13"/>
        <v/>
      </c>
      <c r="X58" s="515" t="str">
        <f t="shared" si="14"/>
        <v/>
      </c>
      <c r="Y58" s="515" t="str">
        <f t="shared" si="15"/>
        <v/>
      </c>
      <c r="BA58" s="53"/>
    </row>
    <row r="59" spans="2:53">
      <c r="B59" s="621" t="s">
        <v>496</v>
      </c>
      <c r="C59" s="622"/>
      <c r="D59" s="622"/>
      <c r="E59" s="622"/>
      <c r="F59" s="622"/>
      <c r="G59" s="622"/>
      <c r="H59" s="622"/>
      <c r="I59" s="622"/>
      <c r="J59" s="622"/>
      <c r="K59" s="622"/>
      <c r="L59" s="622"/>
      <c r="M59" s="623"/>
      <c r="O59" s="93"/>
      <c r="Q59" s="513">
        <v>3</v>
      </c>
      <c r="R59" s="515" t="str">
        <f t="shared" si="9"/>
        <v/>
      </c>
      <c r="S59" s="515" t="str">
        <f t="shared" si="16"/>
        <v/>
      </c>
      <c r="T59" s="515" t="str">
        <f t="shared" si="10"/>
        <v/>
      </c>
      <c r="U59" s="515" t="str">
        <f t="shared" si="11"/>
        <v/>
      </c>
      <c r="V59" s="515" t="str">
        <f t="shared" si="12"/>
        <v/>
      </c>
      <c r="W59" s="515" t="str">
        <f t="shared" si="13"/>
        <v/>
      </c>
      <c r="X59" s="515" t="str">
        <f t="shared" si="14"/>
        <v/>
      </c>
      <c r="Y59" s="515" t="str">
        <f t="shared" si="15"/>
        <v/>
      </c>
      <c r="BA59" s="53"/>
    </row>
    <row r="60" spans="2:53">
      <c r="B60" s="624"/>
      <c r="C60" s="625"/>
      <c r="D60" s="625"/>
      <c r="E60" s="625"/>
      <c r="F60" s="625"/>
      <c r="G60" s="625"/>
      <c r="H60" s="625"/>
      <c r="I60" s="625"/>
      <c r="J60" s="625"/>
      <c r="K60" s="625"/>
      <c r="L60" s="625"/>
      <c r="M60" s="626"/>
      <c r="O60" s="93"/>
      <c r="Q60" s="513">
        <v>4</v>
      </c>
      <c r="R60" s="515" t="str">
        <f t="shared" si="9"/>
        <v/>
      </c>
      <c r="S60" s="515" t="str">
        <f t="shared" si="16"/>
        <v/>
      </c>
      <c r="T60" s="515" t="str">
        <f t="shared" si="10"/>
        <v/>
      </c>
      <c r="U60" s="515" t="str">
        <f t="shared" si="11"/>
        <v/>
      </c>
      <c r="V60" s="515" t="str">
        <f t="shared" si="12"/>
        <v/>
      </c>
      <c r="W60" s="515" t="str">
        <f t="shared" si="13"/>
        <v/>
      </c>
      <c r="X60" s="515" t="str">
        <f t="shared" si="14"/>
        <v/>
      </c>
      <c r="Y60" s="515" t="str">
        <f t="shared" si="15"/>
        <v/>
      </c>
      <c r="BA60" s="53"/>
    </row>
    <row r="61" spans="2:53">
      <c r="B61" s="624"/>
      <c r="C61" s="625"/>
      <c r="D61" s="625"/>
      <c r="E61" s="625"/>
      <c r="F61" s="625"/>
      <c r="G61" s="625"/>
      <c r="H61" s="625"/>
      <c r="I61" s="625"/>
      <c r="J61" s="625"/>
      <c r="K61" s="625"/>
      <c r="L61" s="625"/>
      <c r="M61" s="626"/>
      <c r="O61" s="93"/>
      <c r="Q61" s="513">
        <v>5</v>
      </c>
      <c r="R61" s="515" t="str">
        <f t="shared" si="9"/>
        <v/>
      </c>
      <c r="S61" s="515" t="str">
        <f t="shared" si="16"/>
        <v/>
      </c>
      <c r="T61" s="515" t="str">
        <f t="shared" si="10"/>
        <v/>
      </c>
      <c r="U61" s="515" t="str">
        <f t="shared" si="11"/>
        <v/>
      </c>
      <c r="V61" s="515" t="str">
        <f t="shared" si="12"/>
        <v/>
      </c>
      <c r="W61" s="515" t="str">
        <f t="shared" si="13"/>
        <v/>
      </c>
      <c r="X61" s="515" t="str">
        <f t="shared" si="14"/>
        <v/>
      </c>
      <c r="Y61" s="515" t="str">
        <f t="shared" si="15"/>
        <v/>
      </c>
      <c r="BA61" s="53"/>
    </row>
    <row r="62" spans="2:53">
      <c r="B62" s="624"/>
      <c r="C62" s="625"/>
      <c r="D62" s="625"/>
      <c r="E62" s="625"/>
      <c r="F62" s="625"/>
      <c r="G62" s="625"/>
      <c r="H62" s="625"/>
      <c r="I62" s="625"/>
      <c r="J62" s="625"/>
      <c r="K62" s="625"/>
      <c r="L62" s="625"/>
      <c r="M62" s="626"/>
      <c r="O62" s="93"/>
      <c r="Q62" s="516">
        <v>6</v>
      </c>
      <c r="R62" s="518" t="str">
        <f t="shared" si="9"/>
        <v/>
      </c>
      <c r="S62" s="518" t="str">
        <f t="shared" si="16"/>
        <v/>
      </c>
      <c r="T62" s="518" t="str">
        <f t="shared" si="10"/>
        <v/>
      </c>
      <c r="U62" s="518" t="str">
        <f t="shared" si="11"/>
        <v/>
      </c>
      <c r="V62" s="518" t="str">
        <f t="shared" si="12"/>
        <v/>
      </c>
      <c r="W62" s="518" t="str">
        <f t="shared" si="13"/>
        <v/>
      </c>
      <c r="X62" s="518" t="str">
        <f t="shared" si="14"/>
        <v/>
      </c>
      <c r="Y62" s="518" t="str">
        <f t="shared" si="15"/>
        <v/>
      </c>
      <c r="BA62" s="53"/>
    </row>
    <row r="63" spans="2:53">
      <c r="B63" s="627"/>
      <c r="C63" s="628"/>
      <c r="D63" s="628"/>
      <c r="E63" s="628"/>
      <c r="F63" s="628"/>
      <c r="G63" s="628"/>
      <c r="H63" s="628"/>
      <c r="I63" s="628"/>
      <c r="J63" s="628"/>
      <c r="K63" s="628"/>
      <c r="L63" s="628"/>
      <c r="M63" s="629"/>
      <c r="O63" s="93"/>
      <c r="BA63" s="53"/>
    </row>
    <row r="64" spans="2:53">
      <c r="B64" s="532"/>
      <c r="C64" s="532"/>
      <c r="D64" s="532"/>
      <c r="E64" s="532"/>
      <c r="F64" s="532"/>
      <c r="G64" s="532"/>
      <c r="H64" s="532"/>
      <c r="I64" s="532"/>
      <c r="J64" s="532"/>
      <c r="K64" s="532"/>
      <c r="L64" s="532"/>
      <c r="M64" s="532"/>
      <c r="O64" s="93"/>
      <c r="AZ64" s="53"/>
      <c r="BA64" s="53"/>
    </row>
    <row r="65" spans="2:53">
      <c r="B65" s="532"/>
      <c r="C65" s="532"/>
      <c r="D65" s="532"/>
      <c r="E65" s="532"/>
      <c r="F65" s="532"/>
      <c r="G65" s="532"/>
      <c r="H65" s="532"/>
      <c r="I65" s="532"/>
      <c r="J65" s="532"/>
      <c r="K65" s="532"/>
      <c r="L65" s="532"/>
      <c r="M65" s="532"/>
      <c r="O65" s="93"/>
      <c r="AZ65" s="53"/>
      <c r="BA65" s="53"/>
    </row>
    <row r="66" spans="2:53">
      <c r="B66" s="178"/>
      <c r="C66" s="178"/>
      <c r="D66" s="178" t="s">
        <v>20</v>
      </c>
      <c r="O66" s="93"/>
      <c r="P66" s="94"/>
      <c r="Q66" s="502"/>
      <c r="AZ66" s="53"/>
      <c r="BA66" s="53"/>
    </row>
    <row r="67" spans="2:53">
      <c r="B67" s="178">
        <v>1</v>
      </c>
      <c r="C67" s="178" t="s">
        <v>19</v>
      </c>
      <c r="D67" s="178">
        <v>430001</v>
      </c>
      <c r="O67" s="93"/>
      <c r="P67" s="94"/>
      <c r="Q67" s="502"/>
      <c r="AZ67" s="53"/>
      <c r="BA67" s="53"/>
    </row>
    <row r="68" spans="2:53">
      <c r="B68" s="178">
        <v>2</v>
      </c>
      <c r="C68" s="178" t="s">
        <v>18</v>
      </c>
      <c r="D68" s="178">
        <v>430002</v>
      </c>
      <c r="P68" s="94"/>
      <c r="Q68" s="502"/>
      <c r="AZ68" s="53"/>
      <c r="BA68" s="53"/>
    </row>
    <row r="69" spans="2:53">
      <c r="B69" s="178">
        <v>3</v>
      </c>
      <c r="C69" s="178" t="s">
        <v>17</v>
      </c>
      <c r="D69" s="178">
        <v>430003</v>
      </c>
      <c r="AZ69" s="53"/>
      <c r="BA69" s="53"/>
    </row>
    <row r="70" spans="2:53">
      <c r="B70" s="178">
        <v>4</v>
      </c>
      <c r="C70" s="178" t="s">
        <v>16</v>
      </c>
      <c r="D70" s="178">
        <v>430004</v>
      </c>
      <c r="P70" s="522"/>
      <c r="Q70" s="522"/>
      <c r="AZ70" s="53"/>
      <c r="BA70" s="53"/>
    </row>
    <row r="71" spans="2:53">
      <c r="B71" s="178">
        <v>5</v>
      </c>
      <c r="C71" s="178" t="s">
        <v>15</v>
      </c>
      <c r="D71" s="178">
        <v>430005</v>
      </c>
      <c r="O71" s="522"/>
      <c r="AZ71" s="53"/>
      <c r="BA71" s="53"/>
    </row>
    <row r="72" spans="2:53">
      <c r="B72" s="178">
        <v>6</v>
      </c>
      <c r="C72" s="178" t="s">
        <v>14</v>
      </c>
      <c r="D72" s="178">
        <v>430006</v>
      </c>
      <c r="AZ72" s="53"/>
      <c r="BA72" s="53"/>
    </row>
    <row r="73" spans="2:53">
      <c r="B73" s="178">
        <v>7</v>
      </c>
      <c r="C73" s="178" t="s">
        <v>13</v>
      </c>
      <c r="D73" s="178">
        <v>430007</v>
      </c>
      <c r="AZ73" s="53"/>
      <c r="BA73" s="53"/>
    </row>
    <row r="74" spans="2:53">
      <c r="B74" s="178">
        <v>8</v>
      </c>
      <c r="C74" s="178" t="s">
        <v>12</v>
      </c>
      <c r="D74" s="178">
        <v>430008</v>
      </c>
      <c r="AZ74" s="53"/>
      <c r="BA74" s="53"/>
    </row>
    <row r="75" spans="2:53">
      <c r="B75" s="178">
        <v>9</v>
      </c>
      <c r="C75" s="178" t="s">
        <v>11</v>
      </c>
      <c r="D75" s="178">
        <v>430009</v>
      </c>
      <c r="AZ75" s="53"/>
      <c r="BA75" s="53"/>
    </row>
    <row r="76" spans="2:53">
      <c r="B76" s="178">
        <v>10</v>
      </c>
      <c r="C76" s="178" t="s">
        <v>10</v>
      </c>
      <c r="D76" s="178">
        <v>430010</v>
      </c>
      <c r="AZ76" s="53"/>
      <c r="BA76" s="53"/>
    </row>
    <row r="77" spans="2:53">
      <c r="B77" s="178">
        <v>11</v>
      </c>
      <c r="C77" s="178" t="s">
        <v>9</v>
      </c>
      <c r="D77" s="178">
        <v>430011</v>
      </c>
      <c r="AZ77" s="53"/>
    </row>
    <row r="78" spans="2:53">
      <c r="B78" s="178">
        <v>12</v>
      </c>
      <c r="C78" s="178" t="s">
        <v>8</v>
      </c>
      <c r="D78" s="178">
        <v>430012</v>
      </c>
      <c r="AZ78" s="53"/>
    </row>
    <row r="79" spans="2:53">
      <c r="B79" s="178">
        <v>13</v>
      </c>
      <c r="C79" s="178" t="s">
        <v>7</v>
      </c>
      <c r="D79" s="178">
        <v>430013</v>
      </c>
      <c r="AZ79" s="53"/>
    </row>
    <row r="80" spans="2:53">
      <c r="B80" s="178">
        <v>14</v>
      </c>
      <c r="C80" s="178" t="s">
        <v>6</v>
      </c>
      <c r="D80" s="178">
        <v>430014</v>
      </c>
      <c r="M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row>
    <row r="81" spans="2:52">
      <c r="B81" s="178">
        <v>15</v>
      </c>
      <c r="C81" s="178" t="s">
        <v>5</v>
      </c>
      <c r="D81" s="178">
        <v>430015</v>
      </c>
      <c r="M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row>
    <row r="82" spans="2:52">
      <c r="B82" s="178">
        <v>16</v>
      </c>
      <c r="C82" s="178" t="s">
        <v>4</v>
      </c>
      <c r="D82" s="178">
        <v>430016</v>
      </c>
      <c r="M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row>
    <row r="83" spans="2:52">
      <c r="B83" s="178">
        <v>17</v>
      </c>
      <c r="C83" s="178" t="s">
        <v>3</v>
      </c>
      <c r="D83" s="178">
        <v>430017</v>
      </c>
      <c r="M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row>
    <row r="84" spans="2:52">
      <c r="B84" s="178">
        <v>18</v>
      </c>
      <c r="C84" s="178" t="s">
        <v>2</v>
      </c>
      <c r="D84" s="178">
        <v>430018</v>
      </c>
      <c r="M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row>
    <row r="85" spans="2:52">
      <c r="B85" s="178">
        <v>19</v>
      </c>
      <c r="C85" s="178" t="s">
        <v>1</v>
      </c>
      <c r="D85" s="178">
        <v>430019</v>
      </c>
      <c r="M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row>
    <row r="86" spans="2:52">
      <c r="B86" s="178">
        <v>20</v>
      </c>
      <c r="C86" s="178" t="s">
        <v>0</v>
      </c>
      <c r="D86" s="178">
        <v>430020</v>
      </c>
      <c r="M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row>
  </sheetData>
  <mergeCells count="84">
    <mergeCell ref="B5:C5"/>
    <mergeCell ref="D5:F5"/>
    <mergeCell ref="B2:C2"/>
    <mergeCell ref="B3:C3"/>
    <mergeCell ref="B4:C4"/>
    <mergeCell ref="D4:F4"/>
    <mergeCell ref="D3:F3"/>
    <mergeCell ref="B1:F1"/>
    <mergeCell ref="E2:F2"/>
    <mergeCell ref="J53:M53"/>
    <mergeCell ref="B56:C56"/>
    <mergeCell ref="K56:M56"/>
    <mergeCell ref="B7:C7"/>
    <mergeCell ref="E7:F7"/>
    <mergeCell ref="K7:M7"/>
    <mergeCell ref="B6:M6"/>
    <mergeCell ref="H7:I7"/>
    <mergeCell ref="H56:I56"/>
    <mergeCell ref="B55:C55"/>
    <mergeCell ref="E56:F56"/>
    <mergeCell ref="B8:B9"/>
    <mergeCell ref="C8:C9"/>
    <mergeCell ref="D8:E9"/>
    <mergeCell ref="F8:F9"/>
    <mergeCell ref="G8:H8"/>
    <mergeCell ref="I8:I9"/>
    <mergeCell ref="K8:L8"/>
    <mergeCell ref="J8:J9"/>
    <mergeCell ref="M8:M9"/>
    <mergeCell ref="B10:B39"/>
    <mergeCell ref="C10:C18"/>
    <mergeCell ref="D10:E10"/>
    <mergeCell ref="D11:E11"/>
    <mergeCell ref="D12:E12"/>
    <mergeCell ref="D13:D14"/>
    <mergeCell ref="D15:E15"/>
    <mergeCell ref="D16:E16"/>
    <mergeCell ref="D17:E17"/>
    <mergeCell ref="D18:E18"/>
    <mergeCell ref="C19:C24"/>
    <mergeCell ref="D19:E19"/>
    <mergeCell ref="D20:D21"/>
    <mergeCell ref="D22:E22"/>
    <mergeCell ref="D23:E23"/>
    <mergeCell ref="D24:E24"/>
    <mergeCell ref="D39:E39"/>
    <mergeCell ref="C25:C30"/>
    <mergeCell ref="D26:D27"/>
    <mergeCell ref="D28:E28"/>
    <mergeCell ref="D29:E29"/>
    <mergeCell ref="D30:E30"/>
    <mergeCell ref="C31:C34"/>
    <mergeCell ref="D31:E31"/>
    <mergeCell ref="D32:E32"/>
    <mergeCell ref="D33:E33"/>
    <mergeCell ref="D34:E34"/>
    <mergeCell ref="C35:C38"/>
    <mergeCell ref="D35:E35"/>
    <mergeCell ref="D36:E36"/>
    <mergeCell ref="D37:E37"/>
    <mergeCell ref="D38:E38"/>
    <mergeCell ref="D52:E52"/>
    <mergeCell ref="B40:B52"/>
    <mergeCell ref="C40:C47"/>
    <mergeCell ref="D40:E40"/>
    <mergeCell ref="D41:E41"/>
    <mergeCell ref="D42:E42"/>
    <mergeCell ref="D43:E43"/>
    <mergeCell ref="D44:E44"/>
    <mergeCell ref="D45:E45"/>
    <mergeCell ref="D46:E46"/>
    <mergeCell ref="D47:E47"/>
    <mergeCell ref="C48:C51"/>
    <mergeCell ref="D48:E48"/>
    <mergeCell ref="D49:E49"/>
    <mergeCell ref="D50:E50"/>
    <mergeCell ref="B59:M63"/>
    <mergeCell ref="D51:E51"/>
    <mergeCell ref="X55:Y55"/>
    <mergeCell ref="B53:C53"/>
    <mergeCell ref="D53:I53"/>
    <mergeCell ref="R55:S55"/>
    <mergeCell ref="T55:U55"/>
    <mergeCell ref="V55:W55"/>
  </mergeCells>
  <phoneticPr fontId="7" type="Hiragana"/>
  <conditionalFormatting sqref="BA7:BA52">
    <cfRule type="duplicateValues" dxfId="44" priority="29"/>
  </conditionalFormatting>
  <dataValidations count="7">
    <dataValidation type="list" allowBlank="1" showInputMessage="1" showErrorMessage="1" sqref="K10:K52 K65551:K65593 K131087:K131129 K196623:K196665 K262159:K262201 K327695:K327737 K393231:K393273 K458767:K458809 K524303:K524345 K589839:K589881 K655375:K655417 K720911:K720953 K786447:K786489 K851983:K852025 K917519:K917561 K983055:K983097" xr:uid="{22FB5815-CA36-4A07-934C-EAA72F8DDAD3}">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L65543 L131079 L196615 L262151 L327687 L393223 L458759 L524295 L589831 L655367 L720903 L786439 L851975 L917511 L983047 D5" xr:uid="{EAF5970D-A535-4F27-B833-096ADAC491B0}">
      <formula1>$C$67:$C$86</formula1>
    </dataValidation>
    <dataValidation type="list" allowBlank="1" showInputMessage="1" showErrorMessage="1" sqref="F983085:F983097 M131087:M131129 M196623:M196665 M262159:M262201 M327695:M327737 M393231:M393273 M458767:M458809 M524303:M524345 M589839:M589881 M655375:M655417 M720911:M720953 M786447:M786489 M851983:M852025 M917519:M917561 M983055:M983097 F917549:F917561 F10:F38 F65551:F65579 F131087:F131115 F196623:F196651 F262159:F262187 F327695:F327723 F393231:F393259 F458767:F458795 F524303:F524331 F589839:F589867 F655375:F655403 F720911:F720939 F786447:F786475 F851983:F852011 F917519:F917547 F983055:F983083 F40:F52 F65581:F65593 F131117:F131129 F196653:F196665 F262189:F262201 F327725:F327737 F393261:F393273 F458797:F458809 F524333:F524345 F589869:F589881 F655405:F655417 F720941:F720953 F786477:F786489 F852013:F852025 M65551:M65593" xr:uid="{38229328-1181-4A54-9CAB-2CC4108D8E38}">
      <formula1>"　,○"</formula1>
    </dataValidation>
    <dataValidation type="custom" allowBlank="1" showInputMessage="1" showErrorMessage="1" errorTitle="修正" error="氏名欄にスペースの使用不可" prompt="苗字と名前を分けて入力。空白スペースは不要。" sqref="G10:H52" xr:uid="{A0953C7F-4787-4B52-A581-33325FAC3080}">
      <formula1>NOT(COUNTIF(G10,"*　*"))</formula1>
    </dataValidation>
    <dataValidation type="list" allowBlank="1" showInputMessage="1" showErrorMessage="1" sqref="M10:M52" xr:uid="{7E4DD1C8-FC0C-4332-9D6D-2B903F21C80C}">
      <formula1>"　,●"</formula1>
    </dataValidation>
    <dataValidation type="list" allowBlank="1" showInputMessage="1" showErrorMessage="1" sqref="B7:C7" xr:uid="{229E5DDE-B8C4-4802-A089-B3749D7DEF3B}">
      <formula1>"監督,監督兼選手"</formula1>
    </dataValidation>
    <dataValidation type="custom" allowBlank="1" showInputMessage="1" showErrorMessage="1" errorTitle="修正" error="氏名欄にスペースの使用不可" sqref="D7:F7" xr:uid="{0056C708-DCC8-48C4-9366-0CC19B6FAEAE}">
      <formula1>NOT(COUNTIF(D7,"*　*"))</formula1>
    </dataValidation>
  </dataValidations>
  <printOptions horizontalCentered="1"/>
  <pageMargins left="0.39370078740157483" right="0.39370078740157483" top="0.59055118110236227" bottom="0.39370078740157483" header="0.31496062992125984" footer="0.31496062992125984"/>
  <pageSetup paperSize="9" scale="72"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6A7E-2FDA-4F1C-B37E-EB87FCDB7DF7}">
  <sheetPr codeName="Sheet8">
    <tabColor rgb="FF00B0F0"/>
    <pageSetUpPr fitToPage="1"/>
  </sheetPr>
  <dimension ref="A1:BR96"/>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23" width="7.5" style="6" customWidth="1"/>
    <col min="24" max="24" width="1.25" style="6" customWidth="1"/>
    <col min="25" max="25" width="1.25" style="6" hidden="1" customWidth="1" outlineLevel="1"/>
    <col min="26" max="26" width="1.25" style="8" hidden="1" customWidth="1" outlineLevel="1"/>
    <col min="27" max="33" width="1.25" style="7" hidden="1" customWidth="1" outlineLevel="1"/>
    <col min="34" max="51" width="1.25" style="6" hidden="1" customWidth="1" outlineLevel="1"/>
    <col min="52" max="52" width="4.875" style="7" bestFit="1" customWidth="1" collapsed="1"/>
    <col min="53" max="53" width="12.5" style="262" customWidth="1"/>
    <col min="54" max="54" width="1.25" style="6" customWidth="1"/>
    <col min="55" max="56" width="12.5" style="6" customWidth="1"/>
    <col min="57" max="57" width="1.25" style="6" customWidth="1"/>
    <col min="58" max="16384" width="9" style="6"/>
  </cols>
  <sheetData>
    <row r="1" spans="2:56" ht="24">
      <c r="B1" s="753" t="s">
        <v>473</v>
      </c>
      <c r="C1" s="753"/>
      <c r="D1" s="753"/>
      <c r="E1" s="678"/>
      <c r="F1" s="279"/>
      <c r="AC1" s="107"/>
      <c r="AD1" s="107"/>
      <c r="AE1" s="107"/>
      <c r="AF1" s="107"/>
      <c r="AG1" s="107"/>
      <c r="AZ1" s="9" t="s">
        <v>174</v>
      </c>
    </row>
    <row r="2" spans="2:56" ht="24">
      <c r="B2" s="702" t="s">
        <v>427</v>
      </c>
      <c r="C2" s="702"/>
      <c r="D2" s="253" t="s">
        <v>328</v>
      </c>
      <c r="E2" s="253">
        <v>2</v>
      </c>
      <c r="F2" s="7"/>
      <c r="AC2" s="107"/>
      <c r="AD2" s="107"/>
      <c r="AE2" s="107"/>
      <c r="AF2" s="107"/>
      <c r="AG2" s="107"/>
      <c r="AZ2" s="9" t="s">
        <v>174</v>
      </c>
    </row>
    <row r="3" spans="2:56" ht="24">
      <c r="B3" s="702" t="s">
        <v>428</v>
      </c>
      <c r="C3" s="702"/>
      <c r="D3" s="705" t="s">
        <v>299</v>
      </c>
      <c r="E3" s="705"/>
      <c r="F3" s="107"/>
      <c r="AC3" s="275"/>
      <c r="AD3" s="275"/>
      <c r="AE3" s="275"/>
      <c r="AF3" s="275"/>
      <c r="AG3" s="275"/>
      <c r="AZ3" s="9" t="s">
        <v>174</v>
      </c>
    </row>
    <row r="4" spans="2:56" ht="24">
      <c r="B4" s="702" t="s">
        <v>172</v>
      </c>
      <c r="C4" s="702"/>
      <c r="D4" s="704" t="s">
        <v>171</v>
      </c>
      <c r="E4" s="704"/>
      <c r="F4" s="275"/>
      <c r="AB4" s="276"/>
      <c r="AC4" s="276"/>
      <c r="AD4" s="276"/>
      <c r="AE4" s="276"/>
      <c r="AF4" s="276"/>
      <c r="AG4" s="276"/>
      <c r="AZ4" s="9" t="s">
        <v>174</v>
      </c>
    </row>
    <row r="5" spans="2:56" ht="24">
      <c r="B5" s="702" t="s">
        <v>170</v>
      </c>
      <c r="C5" s="702"/>
      <c r="D5" s="703" t="s">
        <v>17</v>
      </c>
      <c r="E5" s="703"/>
      <c r="F5" s="275"/>
      <c r="AB5" s="276"/>
      <c r="AC5" s="276"/>
      <c r="AD5" s="276"/>
      <c r="AE5" s="276"/>
      <c r="AF5" s="276"/>
      <c r="AG5" s="276"/>
      <c r="AZ5" s="9" t="s">
        <v>174</v>
      </c>
    </row>
    <row r="6" spans="2:56" ht="24.75" thickBot="1">
      <c r="B6" s="723" t="s">
        <v>192</v>
      </c>
      <c r="C6" s="723"/>
      <c r="D6" s="723"/>
      <c r="E6" s="723"/>
      <c r="F6" s="723"/>
      <c r="G6" s="723"/>
      <c r="H6" s="723"/>
      <c r="I6" s="723"/>
      <c r="J6" s="723"/>
      <c r="K6" s="723"/>
      <c r="L6" s="723"/>
      <c r="M6" s="723"/>
      <c r="N6" s="723"/>
      <c r="O6" s="723"/>
      <c r="P6" s="723"/>
      <c r="Q6" s="723"/>
      <c r="R6" s="723"/>
      <c r="S6" s="723"/>
      <c r="T6" s="723"/>
      <c r="U6" s="723"/>
      <c r="V6" s="723"/>
      <c r="W6" s="723"/>
      <c r="AB6" s="276"/>
      <c r="AC6" s="276"/>
      <c r="AD6" s="276"/>
      <c r="AE6" s="276"/>
      <c r="AF6" s="276"/>
      <c r="AG6" s="276"/>
      <c r="AZ6" s="9" t="s">
        <v>174</v>
      </c>
    </row>
    <row r="7" spans="2:56">
      <c r="B7" s="724" t="s">
        <v>191</v>
      </c>
      <c r="C7" s="725" t="s">
        <v>190</v>
      </c>
      <c r="D7" s="744" t="s">
        <v>188</v>
      </c>
      <c r="E7" s="745"/>
      <c r="F7" s="717" t="s">
        <v>263</v>
      </c>
      <c r="G7" s="746" t="s">
        <v>262</v>
      </c>
      <c r="H7" s="715" t="s">
        <v>241</v>
      </c>
      <c r="I7" s="725" t="s">
        <v>185</v>
      </c>
      <c r="J7" s="747" t="s">
        <v>159</v>
      </c>
      <c r="K7" s="749" t="s">
        <v>167</v>
      </c>
      <c r="L7" s="719" t="s">
        <v>166</v>
      </c>
      <c r="M7" s="749" t="s">
        <v>165</v>
      </c>
      <c r="N7" s="719" t="s">
        <v>164</v>
      </c>
      <c r="O7" s="731" t="s">
        <v>450</v>
      </c>
      <c r="P7" s="754" t="s">
        <v>184</v>
      </c>
      <c r="Q7" s="755"/>
      <c r="R7" s="756"/>
      <c r="S7" s="721" t="s">
        <v>183</v>
      </c>
      <c r="T7" s="721" t="s">
        <v>411</v>
      </c>
      <c r="U7" s="737"/>
      <c r="V7" s="757" t="s">
        <v>432</v>
      </c>
      <c r="W7" s="758"/>
      <c r="AB7" s="276"/>
      <c r="AC7" s="276"/>
      <c r="AD7" s="276"/>
      <c r="AE7" s="276"/>
      <c r="AF7" s="276"/>
      <c r="AG7" s="276"/>
      <c r="AZ7" s="9" t="s">
        <v>474</v>
      </c>
    </row>
    <row r="8" spans="2:56" ht="12.75" thickBot="1">
      <c r="B8" s="742"/>
      <c r="C8" s="743"/>
      <c r="D8" s="186" t="s">
        <v>182</v>
      </c>
      <c r="E8" s="187" t="s">
        <v>181</v>
      </c>
      <c r="F8" s="718"/>
      <c r="G8" s="716"/>
      <c r="H8" s="716"/>
      <c r="I8" s="743"/>
      <c r="J8" s="748"/>
      <c r="K8" s="750"/>
      <c r="L8" s="720"/>
      <c r="M8" s="750"/>
      <c r="N8" s="720"/>
      <c r="O8" s="732"/>
      <c r="P8" s="557" t="s">
        <v>180</v>
      </c>
      <c r="Q8" s="751" t="s">
        <v>179</v>
      </c>
      <c r="R8" s="752"/>
      <c r="S8" s="722"/>
      <c r="T8" s="738" t="s">
        <v>193</v>
      </c>
      <c r="U8" s="739"/>
      <c r="V8" s="759"/>
      <c r="W8" s="760"/>
      <c r="AB8" s="276"/>
      <c r="AC8" s="276"/>
      <c r="AD8" s="276"/>
      <c r="AE8" s="276"/>
      <c r="AF8" s="276"/>
      <c r="AG8" s="276"/>
      <c r="AZ8" s="9" t="s">
        <v>474</v>
      </c>
      <c r="BA8" s="263" t="s">
        <v>296</v>
      </c>
    </row>
    <row r="9" spans="2:56" ht="14.25" thickTop="1">
      <c r="B9" s="547" t="s">
        <v>449</v>
      </c>
      <c r="C9" s="548" t="s">
        <v>176</v>
      </c>
      <c r="D9" s="549" t="s">
        <v>322</v>
      </c>
      <c r="E9" s="550" t="s">
        <v>323</v>
      </c>
      <c r="F9" s="559" t="str">
        <f>ASC(PHONETIC(D9)&amp;" "&amp;PHONETIC(E9))</f>
        <v>ｸﾏﾓﾄ ﾀﾛｳ</v>
      </c>
      <c r="G9" s="551">
        <v>1</v>
      </c>
      <c r="H9" s="552" t="str">
        <f t="shared" ref="H9:H10" si="0">IF(G9="","",IF(G9=1,"男","女"))</f>
        <v>男</v>
      </c>
      <c r="I9" s="573">
        <v>31929</v>
      </c>
      <c r="J9" s="553">
        <f>IF(D9="","",DATEDIF(I9,$BD$16,"y"))</f>
        <v>38</v>
      </c>
      <c r="K9" s="554" t="s">
        <v>157</v>
      </c>
      <c r="L9" s="552">
        <v>1</v>
      </c>
      <c r="M9" s="555" t="str">
        <f t="shared" ref="M9:M10" si="1">IF(L9="","",IF(L9=1,"自由形",IF(L9=2,"背泳",IF(L9=3,"平泳ぎ",IF(L9=4,"ﾊﾞﾀﾌﾗｲ","個人ﾒﾄﾞﾚｰ")))))</f>
        <v>自由形</v>
      </c>
      <c r="N9" s="556">
        <v>42.27</v>
      </c>
      <c r="O9" s="422" t="s">
        <v>163</v>
      </c>
      <c r="P9" s="593" t="s">
        <v>451</v>
      </c>
      <c r="Q9" s="767"/>
      <c r="R9" s="768"/>
      <c r="S9" s="422" t="s">
        <v>163</v>
      </c>
      <c r="T9" s="740"/>
      <c r="U9" s="772"/>
      <c r="V9" s="740"/>
      <c r="W9" s="741"/>
      <c r="AB9" s="276"/>
      <c r="AC9" s="276"/>
      <c r="AD9" s="276"/>
      <c r="AE9" s="276"/>
      <c r="AF9" s="276"/>
      <c r="AG9" s="276"/>
      <c r="AZ9" s="9" t="s">
        <v>474</v>
      </c>
      <c r="BA9" s="264" t="s">
        <v>126</v>
      </c>
    </row>
    <row r="10" spans="2:56" ht="17.25">
      <c r="B10" s="10">
        <v>1</v>
      </c>
      <c r="C10" s="160" t="s">
        <v>202</v>
      </c>
      <c r="D10" s="403"/>
      <c r="E10" s="404"/>
      <c r="F10" s="558" t="str">
        <f>ASC(PHONETIC(D10)&amp;" "&amp;PHONETIC(E10))</f>
        <v xml:space="preserve"> </v>
      </c>
      <c r="G10" s="405"/>
      <c r="H10" s="406" t="str">
        <f t="shared" si="0"/>
        <v/>
      </c>
      <c r="I10" s="574"/>
      <c r="J10" s="409" t="str">
        <f>IF(I10="","",DATEDIF(I10,$BD$16,"y"))</f>
        <v/>
      </c>
      <c r="K10" s="408" t="str">
        <f>IF(J10="","",IF(J10&lt;=24,"25歳未満",IF(J10&lt;=34,"25歳以上",IF(J10&lt;=44,"35歳以上",IF(J10&lt;=54,"45歳以上",IF(J10&lt;=64,"55歳以上",IF(J10&lt;=65,"65歳以上","65歳以上")))))))</f>
        <v/>
      </c>
      <c r="L10" s="407"/>
      <c r="M10" s="410" t="str">
        <f t="shared" si="1"/>
        <v/>
      </c>
      <c r="N10" s="577"/>
      <c r="O10" s="229"/>
      <c r="P10" s="594"/>
      <c r="Q10" s="765"/>
      <c r="R10" s="766"/>
      <c r="S10" s="229"/>
      <c r="T10" s="763"/>
      <c r="U10" s="773"/>
      <c r="V10" s="763"/>
      <c r="W10" s="764"/>
      <c r="AB10" s="276"/>
      <c r="AC10" s="276"/>
      <c r="AD10" s="276"/>
      <c r="AE10" s="276"/>
      <c r="AF10" s="276"/>
      <c r="AG10" s="276"/>
      <c r="AZ10" s="572" t="s">
        <v>474</v>
      </c>
      <c r="BA10" s="265" t="str">
        <f t="shared" ref="BA10:BA41" si="2">D10&amp;"　"&amp;E10</f>
        <v>　</v>
      </c>
      <c r="BC10" s="281" t="s">
        <v>385</v>
      </c>
      <c r="BD10" s="280" t="str">
        <f>VLOOKUP($D$3,リスト!$C$1:$J$32,4,FALSE)</f>
        <v>必置</v>
      </c>
    </row>
    <row r="11" spans="2:56" ht="17.25">
      <c r="B11" s="117">
        <v>2</v>
      </c>
      <c r="C11" s="118" t="s">
        <v>176</v>
      </c>
      <c r="D11" s="198"/>
      <c r="E11" s="199"/>
      <c r="F11" s="558" t="str">
        <f t="shared" ref="F11:F66" si="3">ASC(PHONETIC(D11)&amp;" "&amp;PHONETIC(E11))</f>
        <v xml:space="preserve"> </v>
      </c>
      <c r="G11" s="405"/>
      <c r="H11" s="406" t="str">
        <f t="shared" ref="H11:H66" si="4">IF(G11="","",IF(G11=1,"男","女"))</f>
        <v/>
      </c>
      <c r="I11" s="575"/>
      <c r="J11" s="409" t="str">
        <f t="shared" ref="J11:J66" si="5">IF(I11="","",DATEDIF(I11,$BD$16,"y"))</f>
        <v/>
      </c>
      <c r="K11" s="408" t="str">
        <f>IF(J11="","",IF(J11&lt;=24,"25歳未満",IF(J11&lt;=34,"25歳以上",IF(J11&lt;=44,"35歳以上",IF(J11&lt;=54,"45歳以上",IF(J11&lt;=64,"55歳以上",IF(J11&lt;=65,"65歳以上","65歳以上")))))))</f>
        <v/>
      </c>
      <c r="L11" s="407"/>
      <c r="M11" s="410" t="str">
        <f t="shared" ref="M11:M66" si="6">IF(L11="","",IF(L11=1,"自由形",IF(L11=2,"背泳",IF(L11=3,"平泳ぎ",IF(L11=4,"ﾊﾞﾀﾌﾗｲ","個人ﾒﾄﾞﾚｰ")))))</f>
        <v/>
      </c>
      <c r="N11" s="577"/>
      <c r="O11" s="229"/>
      <c r="P11" s="595"/>
      <c r="Q11" s="765"/>
      <c r="R11" s="766"/>
      <c r="S11" s="113"/>
      <c r="T11" s="761"/>
      <c r="U11" s="769"/>
      <c r="V11" s="761"/>
      <c r="W11" s="762"/>
      <c r="AB11" s="277"/>
      <c r="AC11" s="277"/>
      <c r="AD11" s="277"/>
      <c r="AE11" s="277"/>
      <c r="AF11" s="277"/>
      <c r="AG11" s="277"/>
      <c r="AZ11" s="572" t="s">
        <v>474</v>
      </c>
      <c r="BA11" s="265" t="str">
        <f t="shared" si="2"/>
        <v>　</v>
      </c>
      <c r="BC11" s="281" t="s">
        <v>386</v>
      </c>
      <c r="BD11" s="280" t="str">
        <f>VLOOKUP($D$3,リスト!$C$1:$J$32,5,FALSE)</f>
        <v>可</v>
      </c>
    </row>
    <row r="12" spans="2:56" ht="17.25">
      <c r="B12" s="117">
        <v>3</v>
      </c>
      <c r="C12" s="118" t="s">
        <v>176</v>
      </c>
      <c r="D12" s="198"/>
      <c r="E12" s="199"/>
      <c r="F12" s="558" t="str">
        <f t="shared" si="3"/>
        <v xml:space="preserve"> </v>
      </c>
      <c r="G12" s="405"/>
      <c r="H12" s="406" t="str">
        <f t="shared" si="4"/>
        <v/>
      </c>
      <c r="I12" s="575"/>
      <c r="J12" s="409" t="str">
        <f t="shared" si="5"/>
        <v/>
      </c>
      <c r="K12" s="408" t="str">
        <f>IF(J12="","",IF(J12&lt;=24,"25歳未満",IF(J12&lt;=34,"25歳以上",IF(J12&lt;=44,"35歳以上",IF(J12&lt;=54,"45歳以上",IF(J12&lt;=64,"55歳以上",IF(J12&lt;=65,"65歳以上","65歳以上")))))))</f>
        <v/>
      </c>
      <c r="L12" s="407"/>
      <c r="M12" s="410" t="str">
        <f t="shared" si="6"/>
        <v/>
      </c>
      <c r="N12" s="577"/>
      <c r="O12" s="229"/>
      <c r="P12" s="595"/>
      <c r="Q12" s="765"/>
      <c r="R12" s="766"/>
      <c r="S12" s="113"/>
      <c r="T12" s="761"/>
      <c r="U12" s="769"/>
      <c r="V12" s="761"/>
      <c r="W12" s="762"/>
      <c r="AZ12" s="572" t="s">
        <v>474</v>
      </c>
      <c r="BA12" s="265" t="str">
        <f t="shared" si="2"/>
        <v>　</v>
      </c>
      <c r="BC12" s="281" t="s">
        <v>387</v>
      </c>
      <c r="BD12" s="280" t="str">
        <f>VLOOKUP($D$3,リスト!$C$1:$J$32,6,FALSE)</f>
        <v>減じる</v>
      </c>
    </row>
    <row r="13" spans="2:56" ht="17.25">
      <c r="B13" s="117">
        <v>4</v>
      </c>
      <c r="C13" s="118" t="s">
        <v>176</v>
      </c>
      <c r="D13" s="198"/>
      <c r="E13" s="199"/>
      <c r="F13" s="558" t="str">
        <f t="shared" si="3"/>
        <v xml:space="preserve"> </v>
      </c>
      <c r="G13" s="405"/>
      <c r="H13" s="406" t="str">
        <f t="shared" si="4"/>
        <v/>
      </c>
      <c r="I13" s="575"/>
      <c r="J13" s="409" t="str">
        <f t="shared" si="5"/>
        <v/>
      </c>
      <c r="K13" s="408" t="str">
        <f t="shared" ref="K13:K66" si="7">IF(J13="","",IF(J13&lt;=24,"25歳未満",IF(J13&lt;=34,"25歳以上",IF(J13&lt;=44,"35歳以上",IF(J13&lt;=54,"45歳以上",IF(J13&lt;=64,"55歳以上",IF(J13&lt;=65,"65歳以上","65歳以上")))))))</f>
        <v/>
      </c>
      <c r="L13" s="407"/>
      <c r="M13" s="410" t="str">
        <f t="shared" si="6"/>
        <v/>
      </c>
      <c r="N13" s="577"/>
      <c r="O13" s="229"/>
      <c r="P13" s="595"/>
      <c r="Q13" s="765"/>
      <c r="R13" s="766"/>
      <c r="S13" s="113"/>
      <c r="T13" s="761"/>
      <c r="U13" s="769"/>
      <c r="V13" s="761"/>
      <c r="W13" s="762"/>
      <c r="AZ13" s="572" t="s">
        <v>474</v>
      </c>
      <c r="BA13" s="265" t="str">
        <f t="shared" si="2"/>
        <v>　</v>
      </c>
      <c r="BC13" s="281" t="s">
        <v>430</v>
      </c>
      <c r="BD13" s="280" t="str">
        <f>VLOOKUP($D$3,リスト!$C$1:$J$32,7,FALSE)</f>
        <v>可</v>
      </c>
    </row>
    <row r="14" spans="2:56" ht="17.25">
      <c r="B14" s="117">
        <v>5</v>
      </c>
      <c r="C14" s="118" t="s">
        <v>176</v>
      </c>
      <c r="D14" s="198"/>
      <c r="E14" s="199"/>
      <c r="F14" s="558" t="str">
        <f t="shared" si="3"/>
        <v xml:space="preserve"> </v>
      </c>
      <c r="G14" s="405"/>
      <c r="H14" s="406" t="str">
        <f t="shared" si="4"/>
        <v/>
      </c>
      <c r="I14" s="575"/>
      <c r="J14" s="409" t="str">
        <f t="shared" si="5"/>
        <v/>
      </c>
      <c r="K14" s="408" t="str">
        <f t="shared" si="7"/>
        <v/>
      </c>
      <c r="L14" s="407"/>
      <c r="M14" s="410" t="str">
        <f t="shared" si="6"/>
        <v/>
      </c>
      <c r="N14" s="577"/>
      <c r="O14" s="229"/>
      <c r="P14" s="595"/>
      <c r="Q14" s="765"/>
      <c r="R14" s="766"/>
      <c r="S14" s="113"/>
      <c r="T14" s="761"/>
      <c r="U14" s="769"/>
      <c r="V14" s="761"/>
      <c r="W14" s="762"/>
      <c r="AZ14" s="572" t="s">
        <v>474</v>
      </c>
      <c r="BA14" s="265" t="str">
        <f t="shared" si="2"/>
        <v>　</v>
      </c>
      <c r="BC14" s="281" t="s">
        <v>476</v>
      </c>
      <c r="BD14" s="280">
        <f>VLOOKUP($D$3,リスト!$C$1:$J$32,8,FALSE)</f>
        <v>57</v>
      </c>
    </row>
    <row r="15" spans="2:56" ht="17.25">
      <c r="B15" s="117">
        <v>6</v>
      </c>
      <c r="C15" s="118" t="s">
        <v>176</v>
      </c>
      <c r="D15" s="198"/>
      <c r="E15" s="199"/>
      <c r="F15" s="558" t="str">
        <f t="shared" si="3"/>
        <v xml:space="preserve"> </v>
      </c>
      <c r="G15" s="405"/>
      <c r="H15" s="406" t="str">
        <f t="shared" si="4"/>
        <v/>
      </c>
      <c r="I15" s="575"/>
      <c r="J15" s="409" t="str">
        <f t="shared" si="5"/>
        <v/>
      </c>
      <c r="K15" s="408" t="str">
        <f t="shared" si="7"/>
        <v/>
      </c>
      <c r="L15" s="407"/>
      <c r="M15" s="410" t="str">
        <f t="shared" si="6"/>
        <v/>
      </c>
      <c r="N15" s="577"/>
      <c r="O15" s="229"/>
      <c r="P15" s="595"/>
      <c r="Q15" s="765"/>
      <c r="R15" s="766"/>
      <c r="S15" s="113"/>
      <c r="T15" s="761"/>
      <c r="U15" s="769"/>
      <c r="V15" s="761"/>
      <c r="W15" s="762"/>
      <c r="AZ15" s="572" t="s">
        <v>474</v>
      </c>
      <c r="BA15" s="265" t="str">
        <f t="shared" si="2"/>
        <v>　</v>
      </c>
    </row>
    <row r="16" spans="2:56" ht="17.25">
      <c r="B16" s="117">
        <v>7</v>
      </c>
      <c r="C16" s="118" t="s">
        <v>176</v>
      </c>
      <c r="D16" s="198"/>
      <c r="E16" s="199"/>
      <c r="F16" s="558" t="str">
        <f t="shared" si="3"/>
        <v xml:space="preserve"> </v>
      </c>
      <c r="G16" s="405"/>
      <c r="H16" s="406" t="str">
        <f t="shared" si="4"/>
        <v/>
      </c>
      <c r="I16" s="575"/>
      <c r="J16" s="409" t="str">
        <f t="shared" si="5"/>
        <v/>
      </c>
      <c r="K16" s="408" t="str">
        <f t="shared" si="7"/>
        <v/>
      </c>
      <c r="L16" s="407"/>
      <c r="M16" s="410" t="str">
        <f t="shared" si="6"/>
        <v/>
      </c>
      <c r="N16" s="577"/>
      <c r="O16" s="229"/>
      <c r="P16" s="595"/>
      <c r="Q16" s="765"/>
      <c r="R16" s="766"/>
      <c r="S16" s="113"/>
      <c r="T16" s="761"/>
      <c r="U16" s="769"/>
      <c r="V16" s="761"/>
      <c r="W16" s="762"/>
      <c r="AZ16" s="572" t="s">
        <v>474</v>
      </c>
      <c r="BA16" s="265" t="str">
        <f t="shared" si="2"/>
        <v>　</v>
      </c>
      <c r="BC16" s="282" t="s">
        <v>173</v>
      </c>
      <c r="BD16" s="272">
        <v>45901</v>
      </c>
    </row>
    <row r="17" spans="2:53" ht="17.25">
      <c r="B17" s="117">
        <v>8</v>
      </c>
      <c r="C17" s="118" t="s">
        <v>176</v>
      </c>
      <c r="D17" s="198"/>
      <c r="E17" s="199"/>
      <c r="F17" s="558" t="str">
        <f t="shared" si="3"/>
        <v xml:space="preserve"> </v>
      </c>
      <c r="G17" s="405"/>
      <c r="H17" s="406" t="str">
        <f t="shared" si="4"/>
        <v/>
      </c>
      <c r="I17" s="575"/>
      <c r="J17" s="409" t="str">
        <f t="shared" si="5"/>
        <v/>
      </c>
      <c r="K17" s="408" t="str">
        <f t="shared" si="7"/>
        <v/>
      </c>
      <c r="L17" s="407"/>
      <c r="M17" s="410" t="str">
        <f t="shared" si="6"/>
        <v/>
      </c>
      <c r="N17" s="577"/>
      <c r="O17" s="229"/>
      <c r="P17" s="595"/>
      <c r="Q17" s="765"/>
      <c r="R17" s="766"/>
      <c r="S17" s="113"/>
      <c r="T17" s="761"/>
      <c r="U17" s="769"/>
      <c r="V17" s="761"/>
      <c r="W17" s="762"/>
      <c r="AZ17" s="572" t="s">
        <v>474</v>
      </c>
      <c r="BA17" s="265" t="str">
        <f t="shared" si="2"/>
        <v>　</v>
      </c>
    </row>
    <row r="18" spans="2:53" ht="17.25">
      <c r="B18" s="117">
        <v>9</v>
      </c>
      <c r="C18" s="118" t="s">
        <v>176</v>
      </c>
      <c r="D18" s="198"/>
      <c r="E18" s="199"/>
      <c r="F18" s="558" t="str">
        <f t="shared" si="3"/>
        <v xml:space="preserve"> </v>
      </c>
      <c r="G18" s="405"/>
      <c r="H18" s="406" t="str">
        <f t="shared" si="4"/>
        <v/>
      </c>
      <c r="I18" s="575"/>
      <c r="J18" s="409" t="str">
        <f t="shared" si="5"/>
        <v/>
      </c>
      <c r="K18" s="408" t="str">
        <f t="shared" si="7"/>
        <v/>
      </c>
      <c r="L18" s="407"/>
      <c r="M18" s="410" t="str">
        <f t="shared" si="6"/>
        <v/>
      </c>
      <c r="N18" s="577"/>
      <c r="O18" s="229"/>
      <c r="P18" s="595"/>
      <c r="Q18" s="765"/>
      <c r="R18" s="766"/>
      <c r="S18" s="113"/>
      <c r="T18" s="761"/>
      <c r="U18" s="769"/>
      <c r="V18" s="761"/>
      <c r="W18" s="762"/>
      <c r="AZ18" s="572" t="s">
        <v>474</v>
      </c>
      <c r="BA18" s="265" t="str">
        <f t="shared" si="2"/>
        <v>　</v>
      </c>
    </row>
    <row r="19" spans="2:53" ht="17.25">
      <c r="B19" s="117">
        <v>10</v>
      </c>
      <c r="C19" s="118" t="s">
        <v>176</v>
      </c>
      <c r="D19" s="198"/>
      <c r="E19" s="199"/>
      <c r="F19" s="558" t="str">
        <f t="shared" si="3"/>
        <v xml:space="preserve"> </v>
      </c>
      <c r="G19" s="405"/>
      <c r="H19" s="406" t="str">
        <f t="shared" si="4"/>
        <v/>
      </c>
      <c r="I19" s="575"/>
      <c r="J19" s="409" t="str">
        <f t="shared" si="5"/>
        <v/>
      </c>
      <c r="K19" s="408" t="str">
        <f t="shared" si="7"/>
        <v/>
      </c>
      <c r="L19" s="407"/>
      <c r="M19" s="410" t="str">
        <f t="shared" si="6"/>
        <v/>
      </c>
      <c r="N19" s="577"/>
      <c r="O19" s="229"/>
      <c r="P19" s="595"/>
      <c r="Q19" s="765"/>
      <c r="R19" s="766"/>
      <c r="S19" s="113"/>
      <c r="T19" s="761"/>
      <c r="U19" s="769"/>
      <c r="V19" s="761"/>
      <c r="W19" s="762"/>
      <c r="AZ19" s="572" t="s">
        <v>474</v>
      </c>
      <c r="BA19" s="265" t="str">
        <f t="shared" si="2"/>
        <v>　</v>
      </c>
    </row>
    <row r="20" spans="2:53" ht="17.25">
      <c r="B20" s="117">
        <v>11</v>
      </c>
      <c r="C20" s="118" t="s">
        <v>176</v>
      </c>
      <c r="D20" s="198"/>
      <c r="E20" s="199"/>
      <c r="F20" s="558" t="str">
        <f t="shared" si="3"/>
        <v xml:space="preserve"> </v>
      </c>
      <c r="G20" s="405"/>
      <c r="H20" s="406" t="str">
        <f t="shared" si="4"/>
        <v/>
      </c>
      <c r="I20" s="575"/>
      <c r="J20" s="409" t="str">
        <f t="shared" si="5"/>
        <v/>
      </c>
      <c r="K20" s="408" t="str">
        <f t="shared" si="7"/>
        <v/>
      </c>
      <c r="L20" s="407"/>
      <c r="M20" s="410" t="str">
        <f t="shared" si="6"/>
        <v/>
      </c>
      <c r="N20" s="577"/>
      <c r="O20" s="229"/>
      <c r="P20" s="595"/>
      <c r="Q20" s="765"/>
      <c r="R20" s="766"/>
      <c r="S20" s="113"/>
      <c r="T20" s="761"/>
      <c r="U20" s="769"/>
      <c r="V20" s="761"/>
      <c r="W20" s="762"/>
      <c r="AZ20" s="572" t="s">
        <v>474</v>
      </c>
      <c r="BA20" s="265" t="str">
        <f t="shared" si="2"/>
        <v>　</v>
      </c>
    </row>
    <row r="21" spans="2:53" ht="17.25">
      <c r="B21" s="117">
        <v>12</v>
      </c>
      <c r="C21" s="118" t="s">
        <v>176</v>
      </c>
      <c r="D21" s="198"/>
      <c r="E21" s="199"/>
      <c r="F21" s="558" t="str">
        <f t="shared" si="3"/>
        <v xml:space="preserve"> </v>
      </c>
      <c r="G21" s="405"/>
      <c r="H21" s="406" t="str">
        <f t="shared" si="4"/>
        <v/>
      </c>
      <c r="I21" s="575"/>
      <c r="J21" s="409" t="str">
        <f t="shared" si="5"/>
        <v/>
      </c>
      <c r="K21" s="408" t="str">
        <f t="shared" si="7"/>
        <v/>
      </c>
      <c r="L21" s="407"/>
      <c r="M21" s="410" t="str">
        <f t="shared" si="6"/>
        <v/>
      </c>
      <c r="N21" s="577"/>
      <c r="O21" s="229"/>
      <c r="P21" s="595"/>
      <c r="Q21" s="765"/>
      <c r="R21" s="766"/>
      <c r="S21" s="113"/>
      <c r="T21" s="761"/>
      <c r="U21" s="769"/>
      <c r="V21" s="761"/>
      <c r="W21" s="762"/>
      <c r="AZ21" s="572" t="s">
        <v>474</v>
      </c>
      <c r="BA21" s="265" t="str">
        <f t="shared" si="2"/>
        <v>　</v>
      </c>
    </row>
    <row r="22" spans="2:53" ht="17.25">
      <c r="B22" s="117">
        <v>13</v>
      </c>
      <c r="C22" s="118" t="s">
        <v>176</v>
      </c>
      <c r="D22" s="198"/>
      <c r="E22" s="199"/>
      <c r="F22" s="558" t="str">
        <f t="shared" si="3"/>
        <v xml:space="preserve"> </v>
      </c>
      <c r="G22" s="405"/>
      <c r="H22" s="406" t="str">
        <f t="shared" si="4"/>
        <v/>
      </c>
      <c r="I22" s="575"/>
      <c r="J22" s="409" t="str">
        <f t="shared" si="5"/>
        <v/>
      </c>
      <c r="K22" s="408" t="str">
        <f t="shared" si="7"/>
        <v/>
      </c>
      <c r="L22" s="407"/>
      <c r="M22" s="410" t="str">
        <f t="shared" si="6"/>
        <v/>
      </c>
      <c r="N22" s="577"/>
      <c r="O22" s="229"/>
      <c r="P22" s="595"/>
      <c r="Q22" s="765"/>
      <c r="R22" s="766"/>
      <c r="S22" s="113"/>
      <c r="T22" s="761"/>
      <c r="U22" s="769"/>
      <c r="V22" s="761"/>
      <c r="W22" s="762"/>
      <c r="AZ22" s="572" t="s">
        <v>474</v>
      </c>
      <c r="BA22" s="265" t="str">
        <f t="shared" si="2"/>
        <v>　</v>
      </c>
    </row>
    <row r="23" spans="2:53" ht="17.25">
      <c r="B23" s="117">
        <v>14</v>
      </c>
      <c r="C23" s="118" t="s">
        <v>176</v>
      </c>
      <c r="D23" s="198"/>
      <c r="E23" s="199"/>
      <c r="F23" s="558" t="str">
        <f t="shared" si="3"/>
        <v xml:space="preserve"> </v>
      </c>
      <c r="G23" s="405"/>
      <c r="H23" s="406" t="str">
        <f t="shared" si="4"/>
        <v/>
      </c>
      <c r="I23" s="575"/>
      <c r="J23" s="409" t="str">
        <f t="shared" si="5"/>
        <v/>
      </c>
      <c r="K23" s="408" t="str">
        <f t="shared" si="7"/>
        <v/>
      </c>
      <c r="L23" s="407"/>
      <c r="M23" s="410" t="str">
        <f t="shared" si="6"/>
        <v/>
      </c>
      <c r="N23" s="577"/>
      <c r="O23" s="229"/>
      <c r="P23" s="595"/>
      <c r="Q23" s="765"/>
      <c r="R23" s="766"/>
      <c r="S23" s="113"/>
      <c r="T23" s="761"/>
      <c r="U23" s="769"/>
      <c r="V23" s="761"/>
      <c r="W23" s="762"/>
      <c r="AZ23" s="572" t="s">
        <v>474</v>
      </c>
      <c r="BA23" s="265" t="str">
        <f t="shared" si="2"/>
        <v>　</v>
      </c>
    </row>
    <row r="24" spans="2:53" ht="17.25">
      <c r="B24" s="117">
        <v>15</v>
      </c>
      <c r="C24" s="118" t="s">
        <v>176</v>
      </c>
      <c r="D24" s="198"/>
      <c r="E24" s="199"/>
      <c r="F24" s="558" t="str">
        <f t="shared" si="3"/>
        <v xml:space="preserve"> </v>
      </c>
      <c r="G24" s="405"/>
      <c r="H24" s="406" t="str">
        <f t="shared" si="4"/>
        <v/>
      </c>
      <c r="I24" s="575"/>
      <c r="J24" s="409" t="str">
        <f t="shared" si="5"/>
        <v/>
      </c>
      <c r="K24" s="408" t="str">
        <f t="shared" si="7"/>
        <v/>
      </c>
      <c r="L24" s="407"/>
      <c r="M24" s="410" t="str">
        <f t="shared" si="6"/>
        <v/>
      </c>
      <c r="N24" s="577"/>
      <c r="O24" s="229"/>
      <c r="P24" s="595"/>
      <c r="Q24" s="765"/>
      <c r="R24" s="766"/>
      <c r="S24" s="113"/>
      <c r="T24" s="761"/>
      <c r="U24" s="769"/>
      <c r="V24" s="761"/>
      <c r="W24" s="762"/>
      <c r="AZ24" s="572" t="s">
        <v>474</v>
      </c>
      <c r="BA24" s="265" t="str">
        <f t="shared" si="2"/>
        <v>　</v>
      </c>
    </row>
    <row r="25" spans="2:53" ht="17.25">
      <c r="B25" s="117">
        <v>16</v>
      </c>
      <c r="C25" s="118" t="s">
        <v>176</v>
      </c>
      <c r="D25" s="198"/>
      <c r="E25" s="199"/>
      <c r="F25" s="558" t="str">
        <f t="shared" si="3"/>
        <v xml:space="preserve"> </v>
      </c>
      <c r="G25" s="405"/>
      <c r="H25" s="406" t="str">
        <f t="shared" si="4"/>
        <v/>
      </c>
      <c r="I25" s="575"/>
      <c r="J25" s="409" t="str">
        <f t="shared" si="5"/>
        <v/>
      </c>
      <c r="K25" s="408" t="str">
        <f t="shared" si="7"/>
        <v/>
      </c>
      <c r="L25" s="407"/>
      <c r="M25" s="410" t="str">
        <f t="shared" si="6"/>
        <v/>
      </c>
      <c r="N25" s="577"/>
      <c r="O25" s="229"/>
      <c r="P25" s="595"/>
      <c r="Q25" s="765"/>
      <c r="R25" s="766"/>
      <c r="S25" s="113"/>
      <c r="T25" s="761"/>
      <c r="U25" s="769"/>
      <c r="V25" s="761"/>
      <c r="W25" s="762"/>
      <c r="AZ25" s="572" t="s">
        <v>474</v>
      </c>
      <c r="BA25" s="265" t="str">
        <f t="shared" si="2"/>
        <v>　</v>
      </c>
    </row>
    <row r="26" spans="2:53" ht="17.25">
      <c r="B26" s="117">
        <v>17</v>
      </c>
      <c r="C26" s="118" t="s">
        <v>176</v>
      </c>
      <c r="D26" s="198"/>
      <c r="E26" s="199"/>
      <c r="F26" s="558" t="str">
        <f t="shared" si="3"/>
        <v xml:space="preserve"> </v>
      </c>
      <c r="G26" s="405"/>
      <c r="H26" s="406" t="str">
        <f t="shared" si="4"/>
        <v/>
      </c>
      <c r="I26" s="575"/>
      <c r="J26" s="409" t="str">
        <f t="shared" si="5"/>
        <v/>
      </c>
      <c r="K26" s="408" t="str">
        <f t="shared" si="7"/>
        <v/>
      </c>
      <c r="L26" s="407"/>
      <c r="M26" s="410" t="str">
        <f t="shared" si="6"/>
        <v/>
      </c>
      <c r="N26" s="577"/>
      <c r="O26" s="229"/>
      <c r="P26" s="595"/>
      <c r="Q26" s="765"/>
      <c r="R26" s="766"/>
      <c r="S26" s="113"/>
      <c r="T26" s="761"/>
      <c r="U26" s="769"/>
      <c r="V26" s="761"/>
      <c r="W26" s="762"/>
      <c r="AZ26" s="572" t="s">
        <v>474</v>
      </c>
      <c r="BA26" s="265" t="str">
        <f t="shared" si="2"/>
        <v>　</v>
      </c>
    </row>
    <row r="27" spans="2:53" ht="17.25">
      <c r="B27" s="117">
        <v>18</v>
      </c>
      <c r="C27" s="118" t="s">
        <v>176</v>
      </c>
      <c r="D27" s="198"/>
      <c r="E27" s="199"/>
      <c r="F27" s="558" t="str">
        <f t="shared" si="3"/>
        <v xml:space="preserve"> </v>
      </c>
      <c r="G27" s="405"/>
      <c r="H27" s="406" t="str">
        <f t="shared" si="4"/>
        <v/>
      </c>
      <c r="I27" s="575"/>
      <c r="J27" s="409" t="str">
        <f t="shared" si="5"/>
        <v/>
      </c>
      <c r="K27" s="408" t="str">
        <f t="shared" si="7"/>
        <v/>
      </c>
      <c r="L27" s="407"/>
      <c r="M27" s="410" t="str">
        <f t="shared" si="6"/>
        <v/>
      </c>
      <c r="N27" s="577"/>
      <c r="O27" s="229"/>
      <c r="P27" s="595"/>
      <c r="Q27" s="765"/>
      <c r="R27" s="766"/>
      <c r="S27" s="113"/>
      <c r="T27" s="761"/>
      <c r="U27" s="769"/>
      <c r="V27" s="761"/>
      <c r="W27" s="762"/>
      <c r="AZ27" s="572" t="s">
        <v>474</v>
      </c>
      <c r="BA27" s="265" t="str">
        <f t="shared" si="2"/>
        <v>　</v>
      </c>
    </row>
    <row r="28" spans="2:53" ht="17.25">
      <c r="B28" s="117">
        <v>19</v>
      </c>
      <c r="C28" s="118" t="s">
        <v>176</v>
      </c>
      <c r="D28" s="198"/>
      <c r="E28" s="199"/>
      <c r="F28" s="558" t="str">
        <f t="shared" si="3"/>
        <v xml:space="preserve"> </v>
      </c>
      <c r="G28" s="405"/>
      <c r="H28" s="406" t="str">
        <f t="shared" si="4"/>
        <v/>
      </c>
      <c r="I28" s="575"/>
      <c r="J28" s="409" t="str">
        <f t="shared" si="5"/>
        <v/>
      </c>
      <c r="K28" s="408" t="str">
        <f t="shared" si="7"/>
        <v/>
      </c>
      <c r="L28" s="407"/>
      <c r="M28" s="410" t="str">
        <f t="shared" si="6"/>
        <v/>
      </c>
      <c r="N28" s="577"/>
      <c r="O28" s="229"/>
      <c r="P28" s="595"/>
      <c r="Q28" s="765"/>
      <c r="R28" s="766"/>
      <c r="S28" s="113"/>
      <c r="T28" s="761"/>
      <c r="U28" s="769"/>
      <c r="V28" s="761"/>
      <c r="W28" s="762"/>
      <c r="AZ28" s="572" t="s">
        <v>474</v>
      </c>
      <c r="BA28" s="265" t="str">
        <f t="shared" si="2"/>
        <v>　</v>
      </c>
    </row>
    <row r="29" spans="2:53" ht="17.25">
      <c r="B29" s="117">
        <v>20</v>
      </c>
      <c r="C29" s="118" t="s">
        <v>176</v>
      </c>
      <c r="D29" s="198"/>
      <c r="E29" s="199"/>
      <c r="F29" s="558" t="str">
        <f t="shared" si="3"/>
        <v xml:space="preserve"> </v>
      </c>
      <c r="G29" s="405"/>
      <c r="H29" s="406" t="str">
        <f t="shared" si="4"/>
        <v/>
      </c>
      <c r="I29" s="575"/>
      <c r="J29" s="409" t="str">
        <f t="shared" si="5"/>
        <v/>
      </c>
      <c r="K29" s="408" t="str">
        <f t="shared" si="7"/>
        <v/>
      </c>
      <c r="L29" s="407"/>
      <c r="M29" s="410" t="str">
        <f t="shared" si="6"/>
        <v/>
      </c>
      <c r="N29" s="577"/>
      <c r="O29" s="229"/>
      <c r="P29" s="595"/>
      <c r="Q29" s="765"/>
      <c r="R29" s="766"/>
      <c r="S29" s="113"/>
      <c r="T29" s="761"/>
      <c r="U29" s="769"/>
      <c r="V29" s="761"/>
      <c r="W29" s="762"/>
      <c r="AZ29" s="572" t="s">
        <v>474</v>
      </c>
      <c r="BA29" s="265" t="str">
        <f t="shared" si="2"/>
        <v>　</v>
      </c>
    </row>
    <row r="30" spans="2:53" ht="17.25">
      <c r="B30" s="117">
        <v>21</v>
      </c>
      <c r="C30" s="118" t="s">
        <v>176</v>
      </c>
      <c r="D30" s="198"/>
      <c r="E30" s="199"/>
      <c r="F30" s="558" t="str">
        <f t="shared" si="3"/>
        <v xml:space="preserve"> </v>
      </c>
      <c r="G30" s="405"/>
      <c r="H30" s="406" t="str">
        <f t="shared" si="4"/>
        <v/>
      </c>
      <c r="I30" s="575"/>
      <c r="J30" s="409" t="str">
        <f t="shared" si="5"/>
        <v/>
      </c>
      <c r="K30" s="408" t="str">
        <f t="shared" si="7"/>
        <v/>
      </c>
      <c r="L30" s="407"/>
      <c r="M30" s="410" t="str">
        <f t="shared" si="6"/>
        <v/>
      </c>
      <c r="N30" s="577"/>
      <c r="O30" s="229"/>
      <c r="P30" s="595"/>
      <c r="Q30" s="765"/>
      <c r="R30" s="766"/>
      <c r="S30" s="113"/>
      <c r="T30" s="761"/>
      <c r="U30" s="769"/>
      <c r="V30" s="761"/>
      <c r="W30" s="762"/>
      <c r="AZ30" s="572" t="s">
        <v>474</v>
      </c>
      <c r="BA30" s="265" t="str">
        <f t="shared" si="2"/>
        <v>　</v>
      </c>
    </row>
    <row r="31" spans="2:53" ht="17.25">
      <c r="B31" s="117">
        <v>22</v>
      </c>
      <c r="C31" s="118" t="s">
        <v>176</v>
      </c>
      <c r="D31" s="198"/>
      <c r="E31" s="199"/>
      <c r="F31" s="558" t="str">
        <f t="shared" si="3"/>
        <v xml:space="preserve"> </v>
      </c>
      <c r="G31" s="405"/>
      <c r="H31" s="406" t="str">
        <f t="shared" si="4"/>
        <v/>
      </c>
      <c r="I31" s="575"/>
      <c r="J31" s="409" t="str">
        <f t="shared" si="5"/>
        <v/>
      </c>
      <c r="K31" s="408" t="str">
        <f t="shared" si="7"/>
        <v/>
      </c>
      <c r="L31" s="407"/>
      <c r="M31" s="410" t="str">
        <f t="shared" si="6"/>
        <v/>
      </c>
      <c r="N31" s="577"/>
      <c r="O31" s="229"/>
      <c r="P31" s="595"/>
      <c r="Q31" s="765"/>
      <c r="R31" s="766"/>
      <c r="S31" s="113"/>
      <c r="T31" s="761"/>
      <c r="U31" s="769"/>
      <c r="V31" s="761"/>
      <c r="W31" s="762"/>
      <c r="AZ31" s="572" t="s">
        <v>474</v>
      </c>
      <c r="BA31" s="265" t="str">
        <f t="shared" si="2"/>
        <v>　</v>
      </c>
    </row>
    <row r="32" spans="2:53" ht="17.25">
      <c r="B32" s="117">
        <v>23</v>
      </c>
      <c r="C32" s="118" t="s">
        <v>176</v>
      </c>
      <c r="D32" s="198"/>
      <c r="E32" s="199"/>
      <c r="F32" s="558" t="str">
        <f t="shared" si="3"/>
        <v xml:space="preserve"> </v>
      </c>
      <c r="G32" s="405"/>
      <c r="H32" s="406" t="str">
        <f t="shared" si="4"/>
        <v/>
      </c>
      <c r="I32" s="575"/>
      <c r="J32" s="409" t="str">
        <f t="shared" si="5"/>
        <v/>
      </c>
      <c r="K32" s="408" t="str">
        <f t="shared" si="7"/>
        <v/>
      </c>
      <c r="L32" s="407"/>
      <c r="M32" s="410" t="str">
        <f t="shared" si="6"/>
        <v/>
      </c>
      <c r="N32" s="577"/>
      <c r="O32" s="229"/>
      <c r="P32" s="595"/>
      <c r="Q32" s="765"/>
      <c r="R32" s="766"/>
      <c r="S32" s="113"/>
      <c r="T32" s="761"/>
      <c r="U32" s="769"/>
      <c r="V32" s="761"/>
      <c r="W32" s="762"/>
      <c r="AZ32" s="572" t="s">
        <v>474</v>
      </c>
      <c r="BA32" s="265" t="str">
        <f t="shared" si="2"/>
        <v>　</v>
      </c>
    </row>
    <row r="33" spans="2:53" ht="17.25">
      <c r="B33" s="117">
        <v>24</v>
      </c>
      <c r="C33" s="118" t="s">
        <v>176</v>
      </c>
      <c r="D33" s="198"/>
      <c r="E33" s="199"/>
      <c r="F33" s="558" t="str">
        <f t="shared" si="3"/>
        <v xml:space="preserve"> </v>
      </c>
      <c r="G33" s="405"/>
      <c r="H33" s="406" t="str">
        <f t="shared" si="4"/>
        <v/>
      </c>
      <c r="I33" s="575"/>
      <c r="J33" s="409" t="str">
        <f t="shared" si="5"/>
        <v/>
      </c>
      <c r="K33" s="408" t="str">
        <f t="shared" si="7"/>
        <v/>
      </c>
      <c r="L33" s="407"/>
      <c r="M33" s="410" t="str">
        <f t="shared" si="6"/>
        <v/>
      </c>
      <c r="N33" s="577"/>
      <c r="O33" s="229"/>
      <c r="P33" s="595"/>
      <c r="Q33" s="765"/>
      <c r="R33" s="766"/>
      <c r="S33" s="113"/>
      <c r="T33" s="761"/>
      <c r="U33" s="769"/>
      <c r="V33" s="761"/>
      <c r="W33" s="762"/>
      <c r="AZ33" s="572" t="s">
        <v>474</v>
      </c>
      <c r="BA33" s="265" t="str">
        <f t="shared" si="2"/>
        <v>　</v>
      </c>
    </row>
    <row r="34" spans="2:53" ht="17.25">
      <c r="B34" s="117">
        <v>25</v>
      </c>
      <c r="C34" s="118" t="s">
        <v>176</v>
      </c>
      <c r="D34" s="198"/>
      <c r="E34" s="199"/>
      <c r="F34" s="558" t="str">
        <f t="shared" si="3"/>
        <v xml:space="preserve"> </v>
      </c>
      <c r="G34" s="405"/>
      <c r="H34" s="406" t="str">
        <f t="shared" si="4"/>
        <v/>
      </c>
      <c r="I34" s="575"/>
      <c r="J34" s="409" t="str">
        <f t="shared" si="5"/>
        <v/>
      </c>
      <c r="K34" s="408" t="str">
        <f t="shared" si="7"/>
        <v/>
      </c>
      <c r="L34" s="407"/>
      <c r="M34" s="410" t="str">
        <f t="shared" si="6"/>
        <v/>
      </c>
      <c r="N34" s="577"/>
      <c r="O34" s="229"/>
      <c r="P34" s="595"/>
      <c r="Q34" s="765"/>
      <c r="R34" s="766"/>
      <c r="S34" s="113"/>
      <c r="T34" s="761"/>
      <c r="U34" s="769"/>
      <c r="V34" s="761"/>
      <c r="W34" s="762"/>
      <c r="AZ34" s="572" t="s">
        <v>474</v>
      </c>
      <c r="BA34" s="265" t="str">
        <f t="shared" si="2"/>
        <v>　</v>
      </c>
    </row>
    <row r="35" spans="2:53" ht="17.25">
      <c r="B35" s="117">
        <v>26</v>
      </c>
      <c r="C35" s="118" t="s">
        <v>176</v>
      </c>
      <c r="D35" s="198"/>
      <c r="E35" s="199"/>
      <c r="F35" s="558" t="str">
        <f t="shared" si="3"/>
        <v xml:space="preserve"> </v>
      </c>
      <c r="G35" s="405"/>
      <c r="H35" s="406" t="str">
        <f t="shared" si="4"/>
        <v/>
      </c>
      <c r="I35" s="575"/>
      <c r="J35" s="409" t="str">
        <f t="shared" si="5"/>
        <v/>
      </c>
      <c r="K35" s="408" t="str">
        <f t="shared" si="7"/>
        <v/>
      </c>
      <c r="L35" s="407"/>
      <c r="M35" s="410" t="str">
        <f t="shared" si="6"/>
        <v/>
      </c>
      <c r="N35" s="577"/>
      <c r="O35" s="229"/>
      <c r="P35" s="595"/>
      <c r="Q35" s="765"/>
      <c r="R35" s="766"/>
      <c r="S35" s="113"/>
      <c r="T35" s="761"/>
      <c r="U35" s="769"/>
      <c r="V35" s="761"/>
      <c r="W35" s="762"/>
      <c r="AZ35" s="572" t="s">
        <v>474</v>
      </c>
      <c r="BA35" s="265" t="str">
        <f t="shared" si="2"/>
        <v>　</v>
      </c>
    </row>
    <row r="36" spans="2:53" ht="17.25">
      <c r="B36" s="117">
        <v>27</v>
      </c>
      <c r="C36" s="118" t="s">
        <v>176</v>
      </c>
      <c r="D36" s="198"/>
      <c r="E36" s="199"/>
      <c r="F36" s="558" t="str">
        <f t="shared" si="3"/>
        <v xml:space="preserve"> </v>
      </c>
      <c r="G36" s="405"/>
      <c r="H36" s="406" t="str">
        <f t="shared" si="4"/>
        <v/>
      </c>
      <c r="I36" s="575"/>
      <c r="J36" s="409" t="str">
        <f t="shared" si="5"/>
        <v/>
      </c>
      <c r="K36" s="408" t="str">
        <f t="shared" si="7"/>
        <v/>
      </c>
      <c r="L36" s="407"/>
      <c r="M36" s="410" t="str">
        <f t="shared" si="6"/>
        <v/>
      </c>
      <c r="N36" s="577"/>
      <c r="O36" s="229"/>
      <c r="P36" s="595"/>
      <c r="Q36" s="765"/>
      <c r="R36" s="766"/>
      <c r="S36" s="113"/>
      <c r="T36" s="761"/>
      <c r="U36" s="769"/>
      <c r="V36" s="761"/>
      <c r="W36" s="762"/>
      <c r="AZ36" s="572" t="s">
        <v>474</v>
      </c>
      <c r="BA36" s="265" t="str">
        <f t="shared" si="2"/>
        <v>　</v>
      </c>
    </row>
    <row r="37" spans="2:53" ht="17.25">
      <c r="B37" s="117">
        <v>28</v>
      </c>
      <c r="C37" s="118" t="s">
        <v>176</v>
      </c>
      <c r="D37" s="198"/>
      <c r="E37" s="199"/>
      <c r="F37" s="558" t="str">
        <f t="shared" si="3"/>
        <v xml:space="preserve"> </v>
      </c>
      <c r="G37" s="405"/>
      <c r="H37" s="406" t="str">
        <f t="shared" si="4"/>
        <v/>
      </c>
      <c r="I37" s="575"/>
      <c r="J37" s="409" t="str">
        <f t="shared" si="5"/>
        <v/>
      </c>
      <c r="K37" s="408" t="str">
        <f t="shared" si="7"/>
        <v/>
      </c>
      <c r="L37" s="407"/>
      <c r="M37" s="410" t="str">
        <f t="shared" si="6"/>
        <v/>
      </c>
      <c r="N37" s="577"/>
      <c r="O37" s="229"/>
      <c r="P37" s="595"/>
      <c r="Q37" s="765"/>
      <c r="R37" s="766"/>
      <c r="S37" s="113"/>
      <c r="T37" s="761"/>
      <c r="U37" s="769"/>
      <c r="V37" s="761"/>
      <c r="W37" s="762"/>
      <c r="AZ37" s="572" t="s">
        <v>474</v>
      </c>
      <c r="BA37" s="265" t="str">
        <f t="shared" si="2"/>
        <v>　</v>
      </c>
    </row>
    <row r="38" spans="2:53" ht="17.25">
      <c r="B38" s="117">
        <v>29</v>
      </c>
      <c r="C38" s="118" t="s">
        <v>176</v>
      </c>
      <c r="D38" s="198"/>
      <c r="E38" s="199"/>
      <c r="F38" s="558" t="str">
        <f t="shared" si="3"/>
        <v xml:space="preserve"> </v>
      </c>
      <c r="G38" s="405"/>
      <c r="H38" s="406" t="str">
        <f t="shared" si="4"/>
        <v/>
      </c>
      <c r="I38" s="575"/>
      <c r="J38" s="409" t="str">
        <f t="shared" si="5"/>
        <v/>
      </c>
      <c r="K38" s="408" t="str">
        <f t="shared" si="7"/>
        <v/>
      </c>
      <c r="L38" s="407"/>
      <c r="M38" s="410" t="str">
        <f t="shared" si="6"/>
        <v/>
      </c>
      <c r="N38" s="577"/>
      <c r="O38" s="229"/>
      <c r="P38" s="595"/>
      <c r="Q38" s="765"/>
      <c r="R38" s="766"/>
      <c r="S38" s="113"/>
      <c r="T38" s="761"/>
      <c r="U38" s="769"/>
      <c r="V38" s="761"/>
      <c r="W38" s="762"/>
      <c r="AZ38" s="572" t="s">
        <v>474</v>
      </c>
      <c r="BA38" s="265" t="str">
        <f t="shared" si="2"/>
        <v>　</v>
      </c>
    </row>
    <row r="39" spans="2:53" ht="17.25">
      <c r="B39" s="117">
        <v>30</v>
      </c>
      <c r="C39" s="118" t="s">
        <v>176</v>
      </c>
      <c r="D39" s="198"/>
      <c r="E39" s="199"/>
      <c r="F39" s="558" t="str">
        <f t="shared" si="3"/>
        <v xml:space="preserve"> </v>
      </c>
      <c r="G39" s="405"/>
      <c r="H39" s="406" t="str">
        <f t="shared" si="4"/>
        <v/>
      </c>
      <c r="I39" s="575"/>
      <c r="J39" s="409" t="str">
        <f t="shared" si="5"/>
        <v/>
      </c>
      <c r="K39" s="408" t="str">
        <f t="shared" si="7"/>
        <v/>
      </c>
      <c r="L39" s="407"/>
      <c r="M39" s="410" t="str">
        <f t="shared" si="6"/>
        <v/>
      </c>
      <c r="N39" s="577"/>
      <c r="O39" s="229"/>
      <c r="P39" s="595"/>
      <c r="Q39" s="765"/>
      <c r="R39" s="766"/>
      <c r="S39" s="113"/>
      <c r="T39" s="761"/>
      <c r="U39" s="769"/>
      <c r="V39" s="761"/>
      <c r="W39" s="762"/>
      <c r="AZ39" s="572" t="s">
        <v>474</v>
      </c>
      <c r="BA39" s="265" t="str">
        <f t="shared" si="2"/>
        <v>　</v>
      </c>
    </row>
    <row r="40" spans="2:53" ht="17.25">
      <c r="B40" s="117">
        <v>31</v>
      </c>
      <c r="C40" s="118" t="s">
        <v>176</v>
      </c>
      <c r="D40" s="198"/>
      <c r="E40" s="199"/>
      <c r="F40" s="558" t="str">
        <f t="shared" si="3"/>
        <v xml:space="preserve"> </v>
      </c>
      <c r="G40" s="405"/>
      <c r="H40" s="406" t="str">
        <f t="shared" si="4"/>
        <v/>
      </c>
      <c r="I40" s="575"/>
      <c r="J40" s="409" t="str">
        <f t="shared" si="5"/>
        <v/>
      </c>
      <c r="K40" s="408" t="str">
        <f t="shared" si="7"/>
        <v/>
      </c>
      <c r="L40" s="407"/>
      <c r="M40" s="410" t="str">
        <f t="shared" si="6"/>
        <v/>
      </c>
      <c r="N40" s="577"/>
      <c r="O40" s="229"/>
      <c r="P40" s="595"/>
      <c r="Q40" s="765"/>
      <c r="R40" s="766"/>
      <c r="S40" s="113"/>
      <c r="T40" s="761"/>
      <c r="U40" s="769"/>
      <c r="V40" s="761"/>
      <c r="W40" s="762"/>
      <c r="AZ40" s="572" t="s">
        <v>474</v>
      </c>
      <c r="BA40" s="265" t="str">
        <f t="shared" si="2"/>
        <v>　</v>
      </c>
    </row>
    <row r="41" spans="2:53" ht="17.25">
      <c r="B41" s="117">
        <v>32</v>
      </c>
      <c r="C41" s="118" t="s">
        <v>176</v>
      </c>
      <c r="D41" s="198"/>
      <c r="E41" s="199"/>
      <c r="F41" s="558" t="str">
        <f t="shared" si="3"/>
        <v xml:space="preserve"> </v>
      </c>
      <c r="G41" s="405"/>
      <c r="H41" s="406" t="str">
        <f t="shared" si="4"/>
        <v/>
      </c>
      <c r="I41" s="575"/>
      <c r="J41" s="409" t="str">
        <f t="shared" si="5"/>
        <v/>
      </c>
      <c r="K41" s="408" t="str">
        <f t="shared" si="7"/>
        <v/>
      </c>
      <c r="L41" s="407"/>
      <c r="M41" s="410" t="str">
        <f t="shared" si="6"/>
        <v/>
      </c>
      <c r="N41" s="577"/>
      <c r="O41" s="229"/>
      <c r="P41" s="595"/>
      <c r="Q41" s="765"/>
      <c r="R41" s="766"/>
      <c r="S41" s="113"/>
      <c r="T41" s="761"/>
      <c r="U41" s="769"/>
      <c r="V41" s="761"/>
      <c r="W41" s="762"/>
      <c r="AZ41" s="572" t="s">
        <v>474</v>
      </c>
      <c r="BA41" s="265" t="str">
        <f t="shared" si="2"/>
        <v>　</v>
      </c>
    </row>
    <row r="42" spans="2:53" ht="17.25">
      <c r="B42" s="117">
        <v>33</v>
      </c>
      <c r="C42" s="118" t="s">
        <v>176</v>
      </c>
      <c r="D42" s="198"/>
      <c r="E42" s="199"/>
      <c r="F42" s="558" t="str">
        <f t="shared" si="3"/>
        <v xml:space="preserve"> </v>
      </c>
      <c r="G42" s="405"/>
      <c r="H42" s="406" t="str">
        <f t="shared" si="4"/>
        <v/>
      </c>
      <c r="I42" s="575"/>
      <c r="J42" s="409" t="str">
        <f t="shared" si="5"/>
        <v/>
      </c>
      <c r="K42" s="408" t="str">
        <f t="shared" si="7"/>
        <v/>
      </c>
      <c r="L42" s="407"/>
      <c r="M42" s="410" t="str">
        <f t="shared" si="6"/>
        <v/>
      </c>
      <c r="N42" s="577"/>
      <c r="O42" s="229"/>
      <c r="P42" s="595"/>
      <c r="Q42" s="765"/>
      <c r="R42" s="766"/>
      <c r="S42" s="113"/>
      <c r="T42" s="761"/>
      <c r="U42" s="769"/>
      <c r="V42" s="761"/>
      <c r="W42" s="762"/>
      <c r="AZ42" s="572" t="s">
        <v>474</v>
      </c>
      <c r="BA42" s="265" t="str">
        <f t="shared" ref="BA42:BA66" si="8">D42&amp;"　"&amp;E42</f>
        <v>　</v>
      </c>
    </row>
    <row r="43" spans="2:53" ht="17.25">
      <c r="B43" s="117">
        <v>34</v>
      </c>
      <c r="C43" s="118" t="s">
        <v>176</v>
      </c>
      <c r="D43" s="198"/>
      <c r="E43" s="199"/>
      <c r="F43" s="558" t="str">
        <f t="shared" si="3"/>
        <v xml:space="preserve"> </v>
      </c>
      <c r="G43" s="405"/>
      <c r="H43" s="406" t="str">
        <f t="shared" si="4"/>
        <v/>
      </c>
      <c r="I43" s="575"/>
      <c r="J43" s="409" t="str">
        <f t="shared" si="5"/>
        <v/>
      </c>
      <c r="K43" s="408" t="str">
        <f t="shared" si="7"/>
        <v/>
      </c>
      <c r="L43" s="407"/>
      <c r="M43" s="410" t="str">
        <f t="shared" si="6"/>
        <v/>
      </c>
      <c r="N43" s="577"/>
      <c r="O43" s="229"/>
      <c r="P43" s="595"/>
      <c r="Q43" s="765"/>
      <c r="R43" s="766"/>
      <c r="S43" s="113"/>
      <c r="T43" s="761"/>
      <c r="U43" s="769"/>
      <c r="V43" s="761"/>
      <c r="W43" s="762"/>
      <c r="AZ43" s="572" t="s">
        <v>474</v>
      </c>
      <c r="BA43" s="265" t="str">
        <f t="shared" si="8"/>
        <v>　</v>
      </c>
    </row>
    <row r="44" spans="2:53" ht="17.25">
      <c r="B44" s="117">
        <v>35</v>
      </c>
      <c r="C44" s="118" t="s">
        <v>176</v>
      </c>
      <c r="D44" s="198"/>
      <c r="E44" s="199"/>
      <c r="F44" s="558" t="str">
        <f t="shared" si="3"/>
        <v xml:space="preserve"> </v>
      </c>
      <c r="G44" s="405"/>
      <c r="H44" s="406" t="str">
        <f t="shared" si="4"/>
        <v/>
      </c>
      <c r="I44" s="575"/>
      <c r="J44" s="409" t="str">
        <f t="shared" si="5"/>
        <v/>
      </c>
      <c r="K44" s="408" t="str">
        <f t="shared" si="7"/>
        <v/>
      </c>
      <c r="L44" s="407"/>
      <c r="M44" s="410" t="str">
        <f t="shared" si="6"/>
        <v/>
      </c>
      <c r="N44" s="577"/>
      <c r="O44" s="229"/>
      <c r="P44" s="595"/>
      <c r="Q44" s="765"/>
      <c r="R44" s="766"/>
      <c r="S44" s="113"/>
      <c r="T44" s="761"/>
      <c r="U44" s="769"/>
      <c r="V44" s="761"/>
      <c r="W44" s="762"/>
      <c r="AZ44" s="572" t="s">
        <v>474</v>
      </c>
      <c r="BA44" s="265" t="str">
        <f t="shared" si="8"/>
        <v>　</v>
      </c>
    </row>
    <row r="45" spans="2:53" ht="17.25">
      <c r="B45" s="117">
        <v>36</v>
      </c>
      <c r="C45" s="118" t="s">
        <v>176</v>
      </c>
      <c r="D45" s="198"/>
      <c r="E45" s="199"/>
      <c r="F45" s="558" t="str">
        <f t="shared" si="3"/>
        <v xml:space="preserve"> </v>
      </c>
      <c r="G45" s="405"/>
      <c r="H45" s="406" t="str">
        <f t="shared" si="4"/>
        <v/>
      </c>
      <c r="I45" s="575"/>
      <c r="J45" s="409" t="str">
        <f t="shared" si="5"/>
        <v/>
      </c>
      <c r="K45" s="408" t="str">
        <f t="shared" si="7"/>
        <v/>
      </c>
      <c r="L45" s="407"/>
      <c r="M45" s="410" t="str">
        <f t="shared" si="6"/>
        <v/>
      </c>
      <c r="N45" s="577"/>
      <c r="O45" s="229"/>
      <c r="P45" s="595"/>
      <c r="Q45" s="765"/>
      <c r="R45" s="766"/>
      <c r="S45" s="113"/>
      <c r="T45" s="761"/>
      <c r="U45" s="769"/>
      <c r="V45" s="761"/>
      <c r="W45" s="762"/>
      <c r="AZ45" s="572" t="s">
        <v>474</v>
      </c>
      <c r="BA45" s="265" t="str">
        <f t="shared" si="8"/>
        <v>　</v>
      </c>
    </row>
    <row r="46" spans="2:53" ht="17.25">
      <c r="B46" s="117">
        <v>37</v>
      </c>
      <c r="C46" s="118" t="s">
        <v>176</v>
      </c>
      <c r="D46" s="198"/>
      <c r="E46" s="199"/>
      <c r="F46" s="558" t="str">
        <f t="shared" si="3"/>
        <v xml:space="preserve"> </v>
      </c>
      <c r="G46" s="405"/>
      <c r="H46" s="406" t="str">
        <f t="shared" si="4"/>
        <v/>
      </c>
      <c r="I46" s="575"/>
      <c r="J46" s="409" t="str">
        <f t="shared" si="5"/>
        <v/>
      </c>
      <c r="K46" s="408" t="str">
        <f t="shared" si="7"/>
        <v/>
      </c>
      <c r="L46" s="407"/>
      <c r="M46" s="410" t="str">
        <f t="shared" si="6"/>
        <v/>
      </c>
      <c r="N46" s="577"/>
      <c r="O46" s="229"/>
      <c r="P46" s="595"/>
      <c r="Q46" s="765"/>
      <c r="R46" s="766"/>
      <c r="S46" s="113"/>
      <c r="T46" s="761"/>
      <c r="U46" s="769"/>
      <c r="V46" s="761"/>
      <c r="W46" s="762"/>
      <c r="AZ46" s="572" t="s">
        <v>474</v>
      </c>
      <c r="BA46" s="265" t="str">
        <f t="shared" si="8"/>
        <v>　</v>
      </c>
    </row>
    <row r="47" spans="2:53" ht="17.25">
      <c r="B47" s="117">
        <v>38</v>
      </c>
      <c r="C47" s="118" t="s">
        <v>176</v>
      </c>
      <c r="D47" s="198"/>
      <c r="E47" s="199"/>
      <c r="F47" s="558" t="str">
        <f t="shared" si="3"/>
        <v xml:space="preserve"> </v>
      </c>
      <c r="G47" s="405"/>
      <c r="H47" s="406" t="str">
        <f t="shared" si="4"/>
        <v/>
      </c>
      <c r="I47" s="575"/>
      <c r="J47" s="409" t="str">
        <f t="shared" si="5"/>
        <v/>
      </c>
      <c r="K47" s="408" t="str">
        <f t="shared" si="7"/>
        <v/>
      </c>
      <c r="L47" s="407"/>
      <c r="M47" s="410" t="str">
        <f t="shared" si="6"/>
        <v/>
      </c>
      <c r="N47" s="577"/>
      <c r="O47" s="229"/>
      <c r="P47" s="595"/>
      <c r="Q47" s="765"/>
      <c r="R47" s="766"/>
      <c r="S47" s="113"/>
      <c r="T47" s="761"/>
      <c r="U47" s="769"/>
      <c r="V47" s="761"/>
      <c r="W47" s="762"/>
      <c r="AZ47" s="572" t="s">
        <v>474</v>
      </c>
      <c r="BA47" s="265" t="str">
        <f t="shared" si="8"/>
        <v>　</v>
      </c>
    </row>
    <row r="48" spans="2:53" ht="17.25">
      <c r="B48" s="117">
        <v>39</v>
      </c>
      <c r="C48" s="118" t="s">
        <v>176</v>
      </c>
      <c r="D48" s="198"/>
      <c r="E48" s="199"/>
      <c r="F48" s="558" t="str">
        <f t="shared" si="3"/>
        <v xml:space="preserve"> </v>
      </c>
      <c r="G48" s="405"/>
      <c r="H48" s="406" t="str">
        <f t="shared" si="4"/>
        <v/>
      </c>
      <c r="I48" s="575"/>
      <c r="J48" s="409" t="str">
        <f t="shared" si="5"/>
        <v/>
      </c>
      <c r="K48" s="408" t="str">
        <f t="shared" si="7"/>
        <v/>
      </c>
      <c r="L48" s="407"/>
      <c r="M48" s="410" t="str">
        <f t="shared" si="6"/>
        <v/>
      </c>
      <c r="N48" s="577"/>
      <c r="O48" s="229"/>
      <c r="P48" s="595"/>
      <c r="Q48" s="765"/>
      <c r="R48" s="766"/>
      <c r="S48" s="113"/>
      <c r="T48" s="761"/>
      <c r="U48" s="769"/>
      <c r="V48" s="761"/>
      <c r="W48" s="762"/>
      <c r="AZ48" s="572" t="s">
        <v>474</v>
      </c>
      <c r="BA48" s="265" t="str">
        <f t="shared" si="8"/>
        <v>　</v>
      </c>
    </row>
    <row r="49" spans="2:53" ht="17.25">
      <c r="B49" s="117">
        <v>40</v>
      </c>
      <c r="C49" s="118" t="s">
        <v>176</v>
      </c>
      <c r="D49" s="198"/>
      <c r="E49" s="199"/>
      <c r="F49" s="558" t="str">
        <f t="shared" si="3"/>
        <v xml:space="preserve"> </v>
      </c>
      <c r="G49" s="405"/>
      <c r="H49" s="406" t="str">
        <f t="shared" si="4"/>
        <v/>
      </c>
      <c r="I49" s="575"/>
      <c r="J49" s="409" t="str">
        <f t="shared" si="5"/>
        <v/>
      </c>
      <c r="K49" s="408" t="str">
        <f t="shared" si="7"/>
        <v/>
      </c>
      <c r="L49" s="407"/>
      <c r="M49" s="410" t="str">
        <f t="shared" si="6"/>
        <v/>
      </c>
      <c r="N49" s="577"/>
      <c r="O49" s="229"/>
      <c r="P49" s="595"/>
      <c r="Q49" s="765"/>
      <c r="R49" s="766"/>
      <c r="S49" s="113"/>
      <c r="T49" s="761"/>
      <c r="U49" s="769"/>
      <c r="V49" s="761"/>
      <c r="W49" s="762"/>
      <c r="AZ49" s="572" t="s">
        <v>474</v>
      </c>
      <c r="BA49" s="265" t="str">
        <f t="shared" si="8"/>
        <v>　</v>
      </c>
    </row>
    <row r="50" spans="2:53" ht="17.25">
      <c r="B50" s="117">
        <v>41</v>
      </c>
      <c r="C50" s="118" t="s">
        <v>176</v>
      </c>
      <c r="D50" s="198"/>
      <c r="E50" s="199"/>
      <c r="F50" s="558" t="str">
        <f t="shared" si="3"/>
        <v xml:space="preserve"> </v>
      </c>
      <c r="G50" s="405"/>
      <c r="H50" s="406" t="str">
        <f t="shared" si="4"/>
        <v/>
      </c>
      <c r="I50" s="575"/>
      <c r="J50" s="409" t="str">
        <f t="shared" si="5"/>
        <v/>
      </c>
      <c r="K50" s="408" t="str">
        <f t="shared" si="7"/>
        <v/>
      </c>
      <c r="L50" s="407"/>
      <c r="M50" s="410" t="str">
        <f t="shared" si="6"/>
        <v/>
      </c>
      <c r="N50" s="577"/>
      <c r="O50" s="229"/>
      <c r="P50" s="595"/>
      <c r="Q50" s="765"/>
      <c r="R50" s="766"/>
      <c r="S50" s="113"/>
      <c r="T50" s="761"/>
      <c r="U50" s="769"/>
      <c r="V50" s="761"/>
      <c r="W50" s="762"/>
      <c r="AZ50" s="572" t="s">
        <v>474</v>
      </c>
      <c r="BA50" s="265" t="str">
        <f t="shared" si="8"/>
        <v>　</v>
      </c>
    </row>
    <row r="51" spans="2:53" ht="17.25">
      <c r="B51" s="117">
        <v>42</v>
      </c>
      <c r="C51" s="118" t="s">
        <v>176</v>
      </c>
      <c r="D51" s="198"/>
      <c r="E51" s="199"/>
      <c r="F51" s="558" t="str">
        <f t="shared" si="3"/>
        <v xml:space="preserve"> </v>
      </c>
      <c r="G51" s="405"/>
      <c r="H51" s="406" t="str">
        <f t="shared" si="4"/>
        <v/>
      </c>
      <c r="I51" s="575"/>
      <c r="J51" s="409" t="str">
        <f t="shared" si="5"/>
        <v/>
      </c>
      <c r="K51" s="408" t="str">
        <f t="shared" si="7"/>
        <v/>
      </c>
      <c r="L51" s="407"/>
      <c r="M51" s="410" t="str">
        <f t="shared" si="6"/>
        <v/>
      </c>
      <c r="N51" s="577"/>
      <c r="O51" s="229"/>
      <c r="P51" s="595"/>
      <c r="Q51" s="765"/>
      <c r="R51" s="766"/>
      <c r="S51" s="113"/>
      <c r="T51" s="761"/>
      <c r="U51" s="769"/>
      <c r="V51" s="761"/>
      <c r="W51" s="762"/>
      <c r="AZ51" s="572" t="s">
        <v>474</v>
      </c>
      <c r="BA51" s="265" t="str">
        <f t="shared" si="8"/>
        <v>　</v>
      </c>
    </row>
    <row r="52" spans="2:53" ht="17.25">
      <c r="B52" s="117">
        <v>43</v>
      </c>
      <c r="C52" s="118" t="s">
        <v>176</v>
      </c>
      <c r="D52" s="198"/>
      <c r="E52" s="199"/>
      <c r="F52" s="558" t="str">
        <f t="shared" si="3"/>
        <v xml:space="preserve"> </v>
      </c>
      <c r="G52" s="405"/>
      <c r="H52" s="406" t="str">
        <f t="shared" si="4"/>
        <v/>
      </c>
      <c r="I52" s="575"/>
      <c r="J52" s="409" t="str">
        <f t="shared" si="5"/>
        <v/>
      </c>
      <c r="K52" s="408" t="str">
        <f t="shared" si="7"/>
        <v/>
      </c>
      <c r="L52" s="407"/>
      <c r="M52" s="410" t="str">
        <f t="shared" si="6"/>
        <v/>
      </c>
      <c r="N52" s="577"/>
      <c r="O52" s="229"/>
      <c r="P52" s="595"/>
      <c r="Q52" s="765"/>
      <c r="R52" s="766"/>
      <c r="S52" s="113"/>
      <c r="T52" s="761"/>
      <c r="U52" s="769"/>
      <c r="V52" s="761"/>
      <c r="W52" s="762"/>
      <c r="AZ52" s="572" t="s">
        <v>474</v>
      </c>
      <c r="BA52" s="265" t="str">
        <f t="shared" si="8"/>
        <v>　</v>
      </c>
    </row>
    <row r="53" spans="2:53" ht="17.25">
      <c r="B53" s="117">
        <v>44</v>
      </c>
      <c r="C53" s="118" t="s">
        <v>176</v>
      </c>
      <c r="D53" s="198"/>
      <c r="E53" s="199"/>
      <c r="F53" s="558" t="str">
        <f t="shared" si="3"/>
        <v xml:space="preserve"> </v>
      </c>
      <c r="G53" s="405"/>
      <c r="H53" s="406" t="str">
        <f t="shared" si="4"/>
        <v/>
      </c>
      <c r="I53" s="575"/>
      <c r="J53" s="409" t="str">
        <f t="shared" si="5"/>
        <v/>
      </c>
      <c r="K53" s="408" t="str">
        <f t="shared" si="7"/>
        <v/>
      </c>
      <c r="L53" s="407"/>
      <c r="M53" s="410" t="str">
        <f t="shared" si="6"/>
        <v/>
      </c>
      <c r="N53" s="577"/>
      <c r="O53" s="229"/>
      <c r="P53" s="595"/>
      <c r="Q53" s="765"/>
      <c r="R53" s="766"/>
      <c r="S53" s="113"/>
      <c r="T53" s="761"/>
      <c r="U53" s="769"/>
      <c r="V53" s="761"/>
      <c r="W53" s="762"/>
      <c r="AZ53" s="572" t="s">
        <v>474</v>
      </c>
      <c r="BA53" s="265" t="str">
        <f t="shared" si="8"/>
        <v>　</v>
      </c>
    </row>
    <row r="54" spans="2:53" ht="17.25">
      <c r="B54" s="117">
        <v>45</v>
      </c>
      <c r="C54" s="118" t="s">
        <v>176</v>
      </c>
      <c r="D54" s="198"/>
      <c r="E54" s="199"/>
      <c r="F54" s="558" t="str">
        <f t="shared" si="3"/>
        <v xml:space="preserve"> </v>
      </c>
      <c r="G54" s="405"/>
      <c r="H54" s="406" t="str">
        <f t="shared" si="4"/>
        <v/>
      </c>
      <c r="I54" s="575"/>
      <c r="J54" s="409" t="str">
        <f t="shared" si="5"/>
        <v/>
      </c>
      <c r="K54" s="408" t="str">
        <f t="shared" si="7"/>
        <v/>
      </c>
      <c r="L54" s="407"/>
      <c r="M54" s="410" t="str">
        <f t="shared" si="6"/>
        <v/>
      </c>
      <c r="N54" s="577"/>
      <c r="O54" s="229"/>
      <c r="P54" s="595"/>
      <c r="Q54" s="765"/>
      <c r="R54" s="766"/>
      <c r="S54" s="113"/>
      <c r="T54" s="761"/>
      <c r="U54" s="769"/>
      <c r="V54" s="761"/>
      <c r="W54" s="762"/>
      <c r="AZ54" s="572" t="s">
        <v>474</v>
      </c>
      <c r="BA54" s="265" t="str">
        <f t="shared" si="8"/>
        <v>　</v>
      </c>
    </row>
    <row r="55" spans="2:53" ht="17.25">
      <c r="B55" s="117">
        <v>46</v>
      </c>
      <c r="C55" s="118" t="s">
        <v>176</v>
      </c>
      <c r="D55" s="198"/>
      <c r="E55" s="199"/>
      <c r="F55" s="558" t="str">
        <f t="shared" si="3"/>
        <v xml:space="preserve"> </v>
      </c>
      <c r="G55" s="405"/>
      <c r="H55" s="406" t="str">
        <f t="shared" si="4"/>
        <v/>
      </c>
      <c r="I55" s="575"/>
      <c r="J55" s="409" t="str">
        <f t="shared" si="5"/>
        <v/>
      </c>
      <c r="K55" s="408" t="str">
        <f t="shared" si="7"/>
        <v/>
      </c>
      <c r="L55" s="407"/>
      <c r="M55" s="410" t="str">
        <f t="shared" si="6"/>
        <v/>
      </c>
      <c r="N55" s="577"/>
      <c r="O55" s="229"/>
      <c r="P55" s="595"/>
      <c r="Q55" s="765"/>
      <c r="R55" s="766"/>
      <c r="S55" s="113"/>
      <c r="T55" s="761"/>
      <c r="U55" s="769"/>
      <c r="V55" s="761"/>
      <c r="W55" s="762"/>
      <c r="AZ55" s="572" t="s">
        <v>474</v>
      </c>
      <c r="BA55" s="265" t="str">
        <f t="shared" si="8"/>
        <v>　</v>
      </c>
    </row>
    <row r="56" spans="2:53" ht="17.25">
      <c r="B56" s="117">
        <v>47</v>
      </c>
      <c r="C56" s="118" t="s">
        <v>176</v>
      </c>
      <c r="D56" s="198"/>
      <c r="E56" s="199"/>
      <c r="F56" s="558" t="str">
        <f t="shared" si="3"/>
        <v xml:space="preserve"> </v>
      </c>
      <c r="G56" s="405"/>
      <c r="H56" s="406" t="str">
        <f t="shared" si="4"/>
        <v/>
      </c>
      <c r="I56" s="575"/>
      <c r="J56" s="409" t="str">
        <f t="shared" si="5"/>
        <v/>
      </c>
      <c r="K56" s="408" t="str">
        <f t="shared" si="7"/>
        <v/>
      </c>
      <c r="L56" s="407"/>
      <c r="M56" s="410" t="str">
        <f t="shared" si="6"/>
        <v/>
      </c>
      <c r="N56" s="577"/>
      <c r="O56" s="229"/>
      <c r="P56" s="595"/>
      <c r="Q56" s="765"/>
      <c r="R56" s="766"/>
      <c r="S56" s="113"/>
      <c r="T56" s="761"/>
      <c r="U56" s="769"/>
      <c r="V56" s="761"/>
      <c r="W56" s="762"/>
      <c r="AZ56" s="572" t="s">
        <v>474</v>
      </c>
      <c r="BA56" s="265" t="str">
        <f t="shared" si="8"/>
        <v>　</v>
      </c>
    </row>
    <row r="57" spans="2:53" ht="17.25">
      <c r="B57" s="117">
        <v>48</v>
      </c>
      <c r="C57" s="118" t="s">
        <v>176</v>
      </c>
      <c r="D57" s="198"/>
      <c r="E57" s="199"/>
      <c r="F57" s="558" t="str">
        <f t="shared" si="3"/>
        <v xml:space="preserve"> </v>
      </c>
      <c r="G57" s="405"/>
      <c r="H57" s="406" t="str">
        <f t="shared" si="4"/>
        <v/>
      </c>
      <c r="I57" s="575"/>
      <c r="J57" s="409" t="str">
        <f t="shared" si="5"/>
        <v/>
      </c>
      <c r="K57" s="408" t="str">
        <f t="shared" si="7"/>
        <v/>
      </c>
      <c r="L57" s="407"/>
      <c r="M57" s="410" t="str">
        <f t="shared" si="6"/>
        <v/>
      </c>
      <c r="N57" s="577"/>
      <c r="O57" s="229"/>
      <c r="P57" s="595"/>
      <c r="Q57" s="765"/>
      <c r="R57" s="766"/>
      <c r="S57" s="113"/>
      <c r="T57" s="761"/>
      <c r="U57" s="769"/>
      <c r="V57" s="761"/>
      <c r="W57" s="762"/>
      <c r="AZ57" s="572" t="s">
        <v>474</v>
      </c>
      <c r="BA57" s="265" t="str">
        <f t="shared" si="8"/>
        <v>　</v>
      </c>
    </row>
    <row r="58" spans="2:53" ht="17.25">
      <c r="B58" s="117">
        <v>49</v>
      </c>
      <c r="C58" s="118" t="s">
        <v>176</v>
      </c>
      <c r="D58" s="198"/>
      <c r="E58" s="199"/>
      <c r="F58" s="558" t="str">
        <f t="shared" si="3"/>
        <v xml:space="preserve"> </v>
      </c>
      <c r="G58" s="405"/>
      <c r="H58" s="406" t="str">
        <f t="shared" si="4"/>
        <v/>
      </c>
      <c r="I58" s="575"/>
      <c r="J58" s="409" t="str">
        <f t="shared" si="5"/>
        <v/>
      </c>
      <c r="K58" s="408" t="str">
        <f t="shared" si="7"/>
        <v/>
      </c>
      <c r="L58" s="407"/>
      <c r="M58" s="410" t="str">
        <f t="shared" si="6"/>
        <v/>
      </c>
      <c r="N58" s="577"/>
      <c r="O58" s="229"/>
      <c r="P58" s="595"/>
      <c r="Q58" s="765"/>
      <c r="R58" s="766"/>
      <c r="S58" s="113"/>
      <c r="T58" s="761"/>
      <c r="U58" s="769"/>
      <c r="V58" s="761"/>
      <c r="W58" s="762"/>
      <c r="AZ58" s="572" t="s">
        <v>474</v>
      </c>
      <c r="BA58" s="265" t="str">
        <f t="shared" si="8"/>
        <v>　</v>
      </c>
    </row>
    <row r="59" spans="2:53" ht="17.25">
      <c r="B59" s="117">
        <v>50</v>
      </c>
      <c r="C59" s="118" t="s">
        <v>176</v>
      </c>
      <c r="D59" s="198"/>
      <c r="E59" s="199"/>
      <c r="F59" s="558" t="str">
        <f t="shared" si="3"/>
        <v xml:space="preserve"> </v>
      </c>
      <c r="G59" s="405"/>
      <c r="H59" s="406" t="str">
        <f t="shared" si="4"/>
        <v/>
      </c>
      <c r="I59" s="575"/>
      <c r="J59" s="409" t="str">
        <f t="shared" si="5"/>
        <v/>
      </c>
      <c r="K59" s="408" t="str">
        <f t="shared" si="7"/>
        <v/>
      </c>
      <c r="L59" s="407"/>
      <c r="M59" s="410" t="str">
        <f t="shared" si="6"/>
        <v/>
      </c>
      <c r="N59" s="577"/>
      <c r="O59" s="229"/>
      <c r="P59" s="595"/>
      <c r="Q59" s="765"/>
      <c r="R59" s="766"/>
      <c r="S59" s="113"/>
      <c r="T59" s="761"/>
      <c r="U59" s="769"/>
      <c r="V59" s="761"/>
      <c r="W59" s="762"/>
      <c r="AZ59" s="572" t="s">
        <v>474</v>
      </c>
      <c r="BA59" s="265" t="str">
        <f t="shared" si="8"/>
        <v>　</v>
      </c>
    </row>
    <row r="60" spans="2:53" ht="17.25">
      <c r="B60" s="117">
        <v>51</v>
      </c>
      <c r="C60" s="118" t="s">
        <v>176</v>
      </c>
      <c r="D60" s="198"/>
      <c r="E60" s="199"/>
      <c r="F60" s="558" t="str">
        <f t="shared" si="3"/>
        <v xml:space="preserve"> </v>
      </c>
      <c r="G60" s="405"/>
      <c r="H60" s="406" t="str">
        <f t="shared" si="4"/>
        <v/>
      </c>
      <c r="I60" s="575"/>
      <c r="J60" s="409" t="str">
        <f t="shared" si="5"/>
        <v/>
      </c>
      <c r="K60" s="408" t="str">
        <f t="shared" si="7"/>
        <v/>
      </c>
      <c r="L60" s="407"/>
      <c r="M60" s="410" t="str">
        <f t="shared" si="6"/>
        <v/>
      </c>
      <c r="N60" s="577"/>
      <c r="O60" s="229"/>
      <c r="P60" s="595"/>
      <c r="Q60" s="765"/>
      <c r="R60" s="766"/>
      <c r="S60" s="113"/>
      <c r="T60" s="761"/>
      <c r="U60" s="769"/>
      <c r="V60" s="761"/>
      <c r="W60" s="762"/>
      <c r="AZ60" s="572" t="s">
        <v>474</v>
      </c>
      <c r="BA60" s="265" t="str">
        <f t="shared" si="8"/>
        <v>　</v>
      </c>
    </row>
    <row r="61" spans="2:53" ht="17.25">
      <c r="B61" s="117">
        <v>52</v>
      </c>
      <c r="C61" s="118" t="s">
        <v>176</v>
      </c>
      <c r="D61" s="198"/>
      <c r="E61" s="199"/>
      <c r="F61" s="558" t="str">
        <f t="shared" si="3"/>
        <v xml:space="preserve"> </v>
      </c>
      <c r="G61" s="405"/>
      <c r="H61" s="406" t="str">
        <f t="shared" si="4"/>
        <v/>
      </c>
      <c r="I61" s="575"/>
      <c r="J61" s="409" t="str">
        <f t="shared" si="5"/>
        <v/>
      </c>
      <c r="K61" s="408" t="str">
        <f t="shared" si="7"/>
        <v/>
      </c>
      <c r="L61" s="407"/>
      <c r="M61" s="410" t="str">
        <f t="shared" si="6"/>
        <v/>
      </c>
      <c r="N61" s="577"/>
      <c r="O61" s="229"/>
      <c r="P61" s="595"/>
      <c r="Q61" s="765"/>
      <c r="R61" s="766"/>
      <c r="S61" s="113"/>
      <c r="T61" s="761"/>
      <c r="U61" s="769"/>
      <c r="V61" s="761"/>
      <c r="W61" s="762"/>
      <c r="AZ61" s="572" t="s">
        <v>474</v>
      </c>
      <c r="BA61" s="265" t="str">
        <f t="shared" si="8"/>
        <v>　</v>
      </c>
    </row>
    <row r="62" spans="2:53" ht="17.25">
      <c r="B62" s="117">
        <v>53</v>
      </c>
      <c r="C62" s="118" t="s">
        <v>176</v>
      </c>
      <c r="D62" s="198"/>
      <c r="E62" s="199"/>
      <c r="F62" s="558" t="str">
        <f t="shared" si="3"/>
        <v xml:space="preserve"> </v>
      </c>
      <c r="G62" s="405"/>
      <c r="H62" s="406" t="str">
        <f t="shared" si="4"/>
        <v/>
      </c>
      <c r="I62" s="575"/>
      <c r="J62" s="409" t="str">
        <f t="shared" si="5"/>
        <v/>
      </c>
      <c r="K62" s="408" t="str">
        <f t="shared" si="7"/>
        <v/>
      </c>
      <c r="L62" s="407"/>
      <c r="M62" s="410" t="str">
        <f t="shared" si="6"/>
        <v/>
      </c>
      <c r="N62" s="577"/>
      <c r="O62" s="229"/>
      <c r="P62" s="595"/>
      <c r="Q62" s="765"/>
      <c r="R62" s="766"/>
      <c r="S62" s="113"/>
      <c r="T62" s="761"/>
      <c r="U62" s="769"/>
      <c r="V62" s="761"/>
      <c r="W62" s="762"/>
      <c r="AZ62" s="572" t="s">
        <v>474</v>
      </c>
      <c r="BA62" s="265" t="str">
        <f t="shared" si="8"/>
        <v>　</v>
      </c>
    </row>
    <row r="63" spans="2:53" ht="17.25">
      <c r="B63" s="117">
        <v>54</v>
      </c>
      <c r="C63" s="118" t="s">
        <v>176</v>
      </c>
      <c r="D63" s="198"/>
      <c r="E63" s="199"/>
      <c r="F63" s="558" t="str">
        <f t="shared" si="3"/>
        <v xml:space="preserve"> </v>
      </c>
      <c r="G63" s="405"/>
      <c r="H63" s="406" t="str">
        <f t="shared" si="4"/>
        <v/>
      </c>
      <c r="I63" s="575"/>
      <c r="J63" s="409" t="str">
        <f t="shared" si="5"/>
        <v/>
      </c>
      <c r="K63" s="408" t="str">
        <f t="shared" si="7"/>
        <v/>
      </c>
      <c r="L63" s="407"/>
      <c r="M63" s="410" t="str">
        <f t="shared" si="6"/>
        <v/>
      </c>
      <c r="N63" s="577"/>
      <c r="O63" s="229"/>
      <c r="P63" s="595"/>
      <c r="Q63" s="765"/>
      <c r="R63" s="766"/>
      <c r="S63" s="113"/>
      <c r="T63" s="761"/>
      <c r="U63" s="769"/>
      <c r="V63" s="761"/>
      <c r="W63" s="762"/>
      <c r="AZ63" s="572" t="s">
        <v>474</v>
      </c>
      <c r="BA63" s="265" t="str">
        <f t="shared" si="8"/>
        <v>　</v>
      </c>
    </row>
    <row r="64" spans="2:53" ht="17.25">
      <c r="B64" s="117">
        <v>55</v>
      </c>
      <c r="C64" s="118" t="s">
        <v>176</v>
      </c>
      <c r="D64" s="198"/>
      <c r="E64" s="199"/>
      <c r="F64" s="558" t="str">
        <f t="shared" si="3"/>
        <v xml:space="preserve"> </v>
      </c>
      <c r="G64" s="405"/>
      <c r="H64" s="406" t="str">
        <f t="shared" si="4"/>
        <v/>
      </c>
      <c r="I64" s="575"/>
      <c r="J64" s="409" t="str">
        <f t="shared" si="5"/>
        <v/>
      </c>
      <c r="K64" s="408" t="str">
        <f t="shared" si="7"/>
        <v/>
      </c>
      <c r="L64" s="407"/>
      <c r="M64" s="410" t="str">
        <f t="shared" si="6"/>
        <v/>
      </c>
      <c r="N64" s="577"/>
      <c r="O64" s="229"/>
      <c r="P64" s="595"/>
      <c r="Q64" s="765"/>
      <c r="R64" s="766"/>
      <c r="S64" s="113"/>
      <c r="T64" s="761"/>
      <c r="U64" s="769"/>
      <c r="V64" s="761"/>
      <c r="W64" s="762"/>
      <c r="AZ64" s="572" t="s">
        <v>474</v>
      </c>
      <c r="BA64" s="265" t="str">
        <f t="shared" si="8"/>
        <v>　</v>
      </c>
    </row>
    <row r="65" spans="1:70" ht="17.25">
      <c r="B65" s="117">
        <v>56</v>
      </c>
      <c r="C65" s="118" t="s">
        <v>176</v>
      </c>
      <c r="D65" s="198"/>
      <c r="E65" s="199"/>
      <c r="F65" s="558" t="str">
        <f t="shared" si="3"/>
        <v xml:space="preserve"> </v>
      </c>
      <c r="G65" s="405"/>
      <c r="H65" s="406" t="str">
        <f t="shared" si="4"/>
        <v/>
      </c>
      <c r="I65" s="575"/>
      <c r="J65" s="409" t="str">
        <f t="shared" si="5"/>
        <v/>
      </c>
      <c r="K65" s="408" t="str">
        <f t="shared" si="7"/>
        <v/>
      </c>
      <c r="L65" s="407"/>
      <c r="M65" s="410" t="str">
        <f t="shared" si="6"/>
        <v/>
      </c>
      <c r="N65" s="577"/>
      <c r="O65" s="229"/>
      <c r="P65" s="595"/>
      <c r="Q65" s="765"/>
      <c r="R65" s="766"/>
      <c r="S65" s="113"/>
      <c r="T65" s="761"/>
      <c r="U65" s="769"/>
      <c r="V65" s="761"/>
      <c r="W65" s="762"/>
      <c r="AZ65" s="572" t="s">
        <v>474</v>
      </c>
      <c r="BA65" s="265" t="str">
        <f t="shared" si="8"/>
        <v>　</v>
      </c>
    </row>
    <row r="66" spans="1:70" ht="18" thickBot="1">
      <c r="B66" s="20">
        <v>57</v>
      </c>
      <c r="C66" s="119" t="s">
        <v>176</v>
      </c>
      <c r="D66" s="200"/>
      <c r="E66" s="196"/>
      <c r="F66" s="568" t="str">
        <f t="shared" si="3"/>
        <v xml:space="preserve"> </v>
      </c>
      <c r="G66" s="569"/>
      <c r="H66" s="570" t="str">
        <f t="shared" si="4"/>
        <v/>
      </c>
      <c r="I66" s="576"/>
      <c r="J66" s="411" t="str">
        <f t="shared" si="5"/>
        <v/>
      </c>
      <c r="K66" s="412" t="str">
        <f t="shared" si="7"/>
        <v/>
      </c>
      <c r="L66" s="571"/>
      <c r="M66" s="413" t="str">
        <f t="shared" si="6"/>
        <v/>
      </c>
      <c r="N66" s="578"/>
      <c r="O66" s="114"/>
      <c r="P66" s="596"/>
      <c r="Q66" s="783"/>
      <c r="R66" s="784"/>
      <c r="S66" s="114"/>
      <c r="T66" s="770"/>
      <c r="U66" s="774"/>
      <c r="V66" s="770"/>
      <c r="W66" s="771"/>
      <c r="AZ66" s="572" t="s">
        <v>474</v>
      </c>
      <c r="BA66" s="265" t="str">
        <f t="shared" si="8"/>
        <v>　</v>
      </c>
    </row>
    <row r="67" spans="1:70" ht="18" thickBot="1">
      <c r="B67" s="785" t="s">
        <v>27</v>
      </c>
      <c r="C67" s="786"/>
      <c r="D67" s="787" t="str">
        <f>"総員"&amp;COUNTA(G10:G66)&amp;"名【男子"&amp;COUNTIF(H10:H66,"男")&amp;"名／女子"&amp;COUNTIF(H10:H66,"女")&amp;"名／うち"&amp;C10&amp;"("&amp;H10&amp;")1名】"</f>
        <v>総員0名【男子0名／女子0名／うち監督()1名】</v>
      </c>
      <c r="E67" s="636"/>
      <c r="F67" s="636"/>
      <c r="G67" s="636"/>
      <c r="H67" s="636"/>
      <c r="I67" s="636"/>
      <c r="J67" s="680"/>
      <c r="K67" s="93"/>
      <c r="L67" s="93"/>
      <c r="M67" s="93"/>
      <c r="AZ67" s="572" t="s">
        <v>474</v>
      </c>
      <c r="BA67" s="7"/>
    </row>
    <row r="68" spans="1:70" ht="13.5">
      <c r="B68" s="533"/>
      <c r="C68" s="533"/>
      <c r="D68" s="93"/>
      <c r="E68" s="93"/>
      <c r="F68" s="93"/>
      <c r="G68" s="93"/>
      <c r="H68" s="93"/>
      <c r="I68" s="93"/>
      <c r="J68" s="93"/>
      <c r="K68" s="93"/>
      <c r="L68" s="93"/>
      <c r="M68" s="93"/>
      <c r="BA68" s="7"/>
    </row>
    <row r="69" spans="1:70" ht="12.75" thickBot="1">
      <c r="B69" s="723" t="s">
        <v>431</v>
      </c>
      <c r="C69" s="723"/>
      <c r="D69" s="723"/>
      <c r="E69" s="723"/>
      <c r="F69" s="723"/>
      <c r="G69" s="723"/>
      <c r="H69" s="723"/>
      <c r="I69" s="723"/>
      <c r="J69" s="723"/>
      <c r="K69" s="723"/>
      <c r="L69" s="723"/>
      <c r="M69" s="723"/>
      <c r="N69" s="723"/>
      <c r="O69" s="723"/>
      <c r="P69" s="723"/>
      <c r="Q69" s="723"/>
      <c r="R69" s="723"/>
      <c r="S69" s="723"/>
      <c r="T69" s="723"/>
      <c r="U69" s="723"/>
      <c r="V69" s="723"/>
      <c r="W69" s="723"/>
    </row>
    <row r="70" spans="1:70" ht="12.75" thickBot="1">
      <c r="B70" s="724" t="s">
        <v>194</v>
      </c>
      <c r="C70" s="725"/>
      <c r="D70" s="254" t="s">
        <v>182</v>
      </c>
      <c r="E70" s="414" t="s">
        <v>181</v>
      </c>
      <c r="F70" s="735" t="s">
        <v>168</v>
      </c>
      <c r="G70" s="735"/>
      <c r="H70" s="735"/>
      <c r="I70" s="735"/>
      <c r="J70" s="735"/>
      <c r="K70" s="735"/>
      <c r="L70" s="735"/>
      <c r="M70" s="735"/>
      <c r="N70" s="735"/>
      <c r="O70" s="735"/>
      <c r="P70" s="735"/>
      <c r="Q70" s="735"/>
      <c r="R70" s="735"/>
      <c r="S70" s="736"/>
      <c r="T70" s="779" t="s">
        <v>193</v>
      </c>
      <c r="U70" s="736"/>
      <c r="V70" s="735" t="s">
        <v>432</v>
      </c>
      <c r="W70" s="775"/>
    </row>
    <row r="71" spans="1:70" ht="13.5" thickTop="1" thickBot="1">
      <c r="B71" s="726"/>
      <c r="C71" s="727"/>
      <c r="D71" s="260"/>
      <c r="E71" s="261"/>
      <c r="F71" s="733"/>
      <c r="G71" s="733"/>
      <c r="H71" s="733"/>
      <c r="I71" s="733"/>
      <c r="J71" s="733"/>
      <c r="K71" s="733"/>
      <c r="L71" s="733"/>
      <c r="M71" s="733"/>
      <c r="N71" s="733"/>
      <c r="O71" s="733"/>
      <c r="P71" s="733"/>
      <c r="Q71" s="733"/>
      <c r="R71" s="733"/>
      <c r="S71" s="734"/>
      <c r="T71" s="780"/>
      <c r="U71" s="781"/>
      <c r="V71" s="777"/>
      <c r="W71" s="778"/>
      <c r="BA71" s="266"/>
    </row>
    <row r="72" spans="1:70" s="132" customFormat="1">
      <c r="B72" s="7"/>
      <c r="C72" s="6"/>
      <c r="D72" s="6"/>
      <c r="E72" s="6"/>
      <c r="F72" s="6"/>
      <c r="G72" s="6"/>
      <c r="H72" s="6"/>
      <c r="I72" s="6"/>
      <c r="J72" s="6"/>
      <c r="K72" s="6"/>
      <c r="L72" s="6"/>
      <c r="M72" s="6"/>
      <c r="N72" s="6"/>
      <c r="O72" s="6"/>
      <c r="P72" s="6"/>
      <c r="Q72" s="6"/>
      <c r="R72" s="6"/>
      <c r="S72" s="6"/>
      <c r="T72" s="6"/>
      <c r="U72" s="6"/>
      <c r="V72" s="6"/>
      <c r="W72" s="6"/>
      <c r="X72" s="6"/>
      <c r="Y72" s="6"/>
      <c r="Z72" s="8"/>
      <c r="AA72" s="7"/>
      <c r="AB72" s="7"/>
      <c r="AC72" s="7"/>
      <c r="AD72" s="7"/>
      <c r="AE72" s="7"/>
      <c r="AF72" s="7"/>
      <c r="AG72" s="7"/>
      <c r="AH72" s="6"/>
      <c r="AI72" s="6"/>
      <c r="AJ72" s="6"/>
      <c r="AK72" s="6"/>
      <c r="AL72" s="6"/>
      <c r="AM72" s="6"/>
      <c r="AN72" s="6"/>
      <c r="AO72" s="6"/>
      <c r="AP72" s="6"/>
      <c r="AQ72" s="6"/>
      <c r="AR72" s="6"/>
      <c r="AS72" s="6"/>
      <c r="AT72" s="6"/>
      <c r="AU72" s="6"/>
      <c r="AV72" s="6"/>
      <c r="AW72" s="6"/>
      <c r="AX72" s="6"/>
      <c r="AY72" s="6"/>
      <c r="AZ72" s="7"/>
      <c r="BB72" s="6"/>
      <c r="BC72" s="184"/>
      <c r="BD72" s="184"/>
    </row>
    <row r="73" spans="1:70" s="5" customFormat="1" ht="13.5">
      <c r="B73" s="419" t="s">
        <v>454</v>
      </c>
      <c r="C73" s="419"/>
      <c r="D73" s="2"/>
      <c r="E73" s="2"/>
      <c r="F73" s="2"/>
      <c r="G73" s="2"/>
      <c r="H73" s="419"/>
      <c r="I73" s="419"/>
      <c r="J73" s="419"/>
      <c r="K73" s="419"/>
      <c r="L73" s="2"/>
      <c r="M73" s="2"/>
      <c r="N73" s="419"/>
      <c r="O73" s="419"/>
      <c r="P73" s="2"/>
      <c r="Q73" s="2"/>
      <c r="R73" s="2"/>
      <c r="S73" s="2"/>
      <c r="T73" s="2"/>
      <c r="U73" s="2"/>
      <c r="V73" s="2"/>
      <c r="W73" s="2"/>
      <c r="X73" s="2"/>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2"/>
      <c r="BD73" s="2"/>
      <c r="BE73" s="184"/>
      <c r="BF73" s="184"/>
      <c r="BG73" s="184"/>
      <c r="BH73" s="184"/>
      <c r="BI73" s="184"/>
      <c r="BJ73" s="184"/>
      <c r="BK73" s="184"/>
      <c r="BL73" s="184"/>
      <c r="BM73" s="184"/>
      <c r="BN73" s="184"/>
      <c r="BO73" s="184"/>
      <c r="BQ73" s="93"/>
      <c r="BR73" s="53"/>
    </row>
    <row r="74" spans="1:70" s="2" customFormat="1" ht="13.5">
      <c r="A74" s="4"/>
      <c r="B74" s="728" t="s">
        <v>452</v>
      </c>
      <c r="C74" s="579" t="s">
        <v>241</v>
      </c>
      <c r="D74" s="580" t="s">
        <v>264</v>
      </c>
      <c r="E74" s="581" t="s">
        <v>161</v>
      </c>
      <c r="F74" s="782" t="s">
        <v>160</v>
      </c>
      <c r="G74" s="782"/>
      <c r="H74" s="582" t="s">
        <v>159</v>
      </c>
      <c r="I74" s="581" t="s">
        <v>161</v>
      </c>
      <c r="J74" s="782" t="s">
        <v>160</v>
      </c>
      <c r="K74" s="782"/>
      <c r="L74" s="582" t="s">
        <v>159</v>
      </c>
      <c r="M74" s="581" t="s">
        <v>161</v>
      </c>
      <c r="N74" s="782" t="s">
        <v>160</v>
      </c>
      <c r="O74" s="782"/>
      <c r="P74" s="582" t="s">
        <v>159</v>
      </c>
      <c r="Q74" s="581" t="s">
        <v>161</v>
      </c>
      <c r="R74" s="782" t="s">
        <v>160</v>
      </c>
      <c r="S74" s="782"/>
      <c r="T74" s="582" t="s">
        <v>159</v>
      </c>
      <c r="U74" s="579" t="s">
        <v>265</v>
      </c>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28" t="s">
        <v>297</v>
      </c>
      <c r="BB74" s="104"/>
      <c r="BC74" s="128" t="s">
        <v>186</v>
      </c>
    </row>
    <row r="75" spans="1:70" s="2" customFormat="1" ht="13.5">
      <c r="A75" s="4"/>
      <c r="B75" s="729"/>
      <c r="C75" s="415" t="s">
        <v>245</v>
      </c>
      <c r="D75" s="417" t="s">
        <v>162</v>
      </c>
      <c r="E75" s="561"/>
      <c r="F75" s="776" t="str">
        <f t="shared" ref="F75:F81" si="9">IFERROR(VLOOKUP(E75,$B$10:$S$66,3,FALSE)&amp;"　"&amp;VLOOKUP(E75,$B$10:$S$66,4,FALSE),"")</f>
        <v/>
      </c>
      <c r="G75" s="776"/>
      <c r="H75" s="562" t="str">
        <f t="shared" ref="H75:H81" si="10">IFERROR(VLOOKUP(E75,$B$10:$W$66,9,FALSE),"")</f>
        <v/>
      </c>
      <c r="I75" s="564"/>
      <c r="J75" s="776" t="str">
        <f t="shared" ref="J75:J81" si="11">IFERROR(VLOOKUP(I75,$B$10:$S$66,3,FALSE)&amp;"　"&amp;VLOOKUP(I75,$B$10:$S$66,4,FALSE),"")</f>
        <v/>
      </c>
      <c r="K75" s="776"/>
      <c r="L75" s="562" t="str">
        <f t="shared" ref="L75:L81" si="12">IFERROR(VLOOKUP(I75,$B$10:$W$66,9,FALSE),"")</f>
        <v/>
      </c>
      <c r="M75" s="564"/>
      <c r="N75" s="776" t="str">
        <f t="shared" ref="N75:N81" si="13">IFERROR(VLOOKUP(M75,$B$10:$S$66,3,FALSE)&amp;"　"&amp;VLOOKUP(M75,$B$10:$S$66,4,FALSE),"")</f>
        <v/>
      </c>
      <c r="O75" s="776"/>
      <c r="P75" s="562" t="str">
        <f t="shared" ref="P75:P81" si="14">IFERROR(VLOOKUP(M75,$B$10:$W$66,9,FALSE),"")</f>
        <v/>
      </c>
      <c r="Q75" s="564"/>
      <c r="R75" s="776" t="str">
        <f t="shared" ref="R75:R81" si="15">IFERROR(VLOOKUP(Q75,$B$10:$S$66,3,FALSE)&amp;"　"&amp;VLOOKUP(Q75,$B$10:$S$66,4,FALSE),"")</f>
        <v/>
      </c>
      <c r="S75" s="776"/>
      <c r="T75" s="562" t="str">
        <f t="shared" ref="T75:T81" si="16">IFERROR(VLOOKUP(Q75,$B$10:$W$66,9,FALSE),"")</f>
        <v/>
      </c>
      <c r="U75" s="420" t="str">
        <f t="shared" ref="U75:U81" si="17">IF(SUM(H75,L75,P75,T75)&gt;1,SUM(H75,L75,P75,T75),"")</f>
        <v/>
      </c>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29" t="str">
        <f t="shared" ref="BA75:BA81" si="18">IFERROR(VLOOKUP(E75,$B$10:$H$66,7,FALSE)&amp;VLOOKUP(I75,$B$10:$H$66,7,FALSE)&amp;VLOOKUP(M75,$B$10:$H$66,7,FALSE)&amp;VLOOKUP(Q75,$B$10:$H$66,7,FALSE),"")</f>
        <v/>
      </c>
      <c r="BB75" s="104"/>
      <c r="BC75" s="560" t="str">
        <f t="shared" ref="BC75:BC81" si="19">IFERROR(VLOOKUP(E75,$B$10:$K$66,9,FALSE)&amp;"/"&amp;VLOOKUP(I75,$B$10:$K$66,9,FALSE)&amp;"/"&amp;VLOOKUP(M75,$B$10:$K$66,9,FALSE)&amp;"/"&amp;VLOOKUP(Q75,$B$10:$K$66,9,FALSE),"")</f>
        <v/>
      </c>
    </row>
    <row r="76" spans="1:70" s="2" customFormat="1" ht="13.5">
      <c r="B76" s="729"/>
      <c r="C76" s="415" t="s">
        <v>245</v>
      </c>
      <c r="D76" s="417" t="s">
        <v>158</v>
      </c>
      <c r="E76" s="561"/>
      <c r="F76" s="776" t="str">
        <f t="shared" si="9"/>
        <v/>
      </c>
      <c r="G76" s="776"/>
      <c r="H76" s="562" t="str">
        <f t="shared" si="10"/>
        <v/>
      </c>
      <c r="I76" s="564"/>
      <c r="J76" s="776" t="str">
        <f t="shared" si="11"/>
        <v/>
      </c>
      <c r="K76" s="776"/>
      <c r="L76" s="562" t="str">
        <f t="shared" si="12"/>
        <v/>
      </c>
      <c r="M76" s="564"/>
      <c r="N76" s="776" t="str">
        <f t="shared" si="13"/>
        <v/>
      </c>
      <c r="O76" s="776"/>
      <c r="P76" s="562" t="str">
        <f t="shared" si="14"/>
        <v/>
      </c>
      <c r="Q76" s="564"/>
      <c r="R76" s="776" t="str">
        <f t="shared" si="15"/>
        <v/>
      </c>
      <c r="S76" s="776"/>
      <c r="T76" s="562" t="str">
        <f t="shared" si="16"/>
        <v/>
      </c>
      <c r="U76" s="420" t="str">
        <f t="shared" si="17"/>
        <v/>
      </c>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29" t="str">
        <f t="shared" si="18"/>
        <v/>
      </c>
      <c r="BB76" s="104"/>
      <c r="BC76" s="560" t="str">
        <f t="shared" si="19"/>
        <v/>
      </c>
    </row>
    <row r="77" spans="1:70" s="2" customFormat="1" ht="13.5">
      <c r="B77" s="729"/>
      <c r="C77" s="415" t="s">
        <v>245</v>
      </c>
      <c r="D77" s="417" t="s">
        <v>157</v>
      </c>
      <c r="E77" s="561"/>
      <c r="F77" s="776" t="str">
        <f t="shared" si="9"/>
        <v/>
      </c>
      <c r="G77" s="776"/>
      <c r="H77" s="562" t="str">
        <f t="shared" si="10"/>
        <v/>
      </c>
      <c r="I77" s="564"/>
      <c r="J77" s="776" t="str">
        <f t="shared" si="11"/>
        <v/>
      </c>
      <c r="K77" s="776"/>
      <c r="L77" s="562" t="str">
        <f t="shared" si="12"/>
        <v/>
      </c>
      <c r="M77" s="564"/>
      <c r="N77" s="776" t="str">
        <f t="shared" si="13"/>
        <v/>
      </c>
      <c r="O77" s="776"/>
      <c r="P77" s="562" t="str">
        <f t="shared" si="14"/>
        <v/>
      </c>
      <c r="Q77" s="564"/>
      <c r="R77" s="776" t="str">
        <f t="shared" si="15"/>
        <v/>
      </c>
      <c r="S77" s="776"/>
      <c r="T77" s="562" t="str">
        <f t="shared" si="16"/>
        <v/>
      </c>
      <c r="U77" s="420" t="str">
        <f t="shared" si="17"/>
        <v/>
      </c>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29" t="str">
        <f t="shared" si="18"/>
        <v/>
      </c>
      <c r="BB77" s="104"/>
      <c r="BC77" s="560" t="str">
        <f t="shared" si="19"/>
        <v/>
      </c>
    </row>
    <row r="78" spans="1:70" s="2" customFormat="1" ht="13.5">
      <c r="B78" s="729"/>
      <c r="C78" s="415" t="s">
        <v>245</v>
      </c>
      <c r="D78" s="417" t="s">
        <v>156</v>
      </c>
      <c r="E78" s="561"/>
      <c r="F78" s="776" t="str">
        <f t="shared" si="9"/>
        <v/>
      </c>
      <c r="G78" s="776"/>
      <c r="H78" s="562" t="str">
        <f t="shared" si="10"/>
        <v/>
      </c>
      <c r="I78" s="564"/>
      <c r="J78" s="776" t="str">
        <f t="shared" si="11"/>
        <v/>
      </c>
      <c r="K78" s="776"/>
      <c r="L78" s="562" t="str">
        <f t="shared" si="12"/>
        <v/>
      </c>
      <c r="M78" s="564"/>
      <c r="N78" s="776" t="str">
        <f t="shared" si="13"/>
        <v/>
      </c>
      <c r="O78" s="776"/>
      <c r="P78" s="562" t="str">
        <f t="shared" si="14"/>
        <v/>
      </c>
      <c r="Q78" s="564"/>
      <c r="R78" s="776" t="str">
        <f t="shared" si="15"/>
        <v/>
      </c>
      <c r="S78" s="776"/>
      <c r="T78" s="562" t="str">
        <f t="shared" si="16"/>
        <v/>
      </c>
      <c r="U78" s="420" t="str">
        <f t="shared" si="17"/>
        <v/>
      </c>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29" t="str">
        <f t="shared" si="18"/>
        <v/>
      </c>
      <c r="BB78" s="104"/>
      <c r="BC78" s="560" t="str">
        <f t="shared" si="19"/>
        <v/>
      </c>
    </row>
    <row r="79" spans="1:70" s="2" customFormat="1" ht="13.5">
      <c r="B79" s="729"/>
      <c r="C79" s="415" t="s">
        <v>245</v>
      </c>
      <c r="D79" s="417" t="s">
        <v>155</v>
      </c>
      <c r="E79" s="561"/>
      <c r="F79" s="776" t="str">
        <f t="shared" si="9"/>
        <v/>
      </c>
      <c r="G79" s="776"/>
      <c r="H79" s="562" t="str">
        <f t="shared" si="10"/>
        <v/>
      </c>
      <c r="I79" s="564"/>
      <c r="J79" s="776" t="str">
        <f t="shared" si="11"/>
        <v/>
      </c>
      <c r="K79" s="776"/>
      <c r="L79" s="562" t="str">
        <f t="shared" si="12"/>
        <v/>
      </c>
      <c r="M79" s="564"/>
      <c r="N79" s="776" t="str">
        <f t="shared" si="13"/>
        <v/>
      </c>
      <c r="O79" s="776"/>
      <c r="P79" s="562" t="str">
        <f t="shared" si="14"/>
        <v/>
      </c>
      <c r="Q79" s="564"/>
      <c r="R79" s="776" t="str">
        <f t="shared" si="15"/>
        <v/>
      </c>
      <c r="S79" s="776"/>
      <c r="T79" s="562" t="str">
        <f t="shared" si="16"/>
        <v/>
      </c>
      <c r="U79" s="420" t="str">
        <f t="shared" si="17"/>
        <v/>
      </c>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29" t="str">
        <f t="shared" si="18"/>
        <v/>
      </c>
      <c r="BB79" s="104"/>
      <c r="BC79" s="560" t="str">
        <f t="shared" si="19"/>
        <v/>
      </c>
    </row>
    <row r="80" spans="1:70" s="2" customFormat="1" ht="13.5">
      <c r="B80" s="729"/>
      <c r="C80" s="415" t="s">
        <v>245</v>
      </c>
      <c r="D80" s="417" t="s">
        <v>154</v>
      </c>
      <c r="E80" s="561"/>
      <c r="F80" s="776" t="str">
        <f t="shared" si="9"/>
        <v/>
      </c>
      <c r="G80" s="776"/>
      <c r="H80" s="562" t="str">
        <f t="shared" si="10"/>
        <v/>
      </c>
      <c r="I80" s="564"/>
      <c r="J80" s="776" t="str">
        <f t="shared" si="11"/>
        <v/>
      </c>
      <c r="K80" s="776"/>
      <c r="L80" s="562" t="str">
        <f t="shared" si="12"/>
        <v/>
      </c>
      <c r="M80" s="564"/>
      <c r="N80" s="776" t="str">
        <f t="shared" si="13"/>
        <v/>
      </c>
      <c r="O80" s="776"/>
      <c r="P80" s="562" t="str">
        <f t="shared" si="14"/>
        <v/>
      </c>
      <c r="Q80" s="564"/>
      <c r="R80" s="776" t="str">
        <f t="shared" si="15"/>
        <v/>
      </c>
      <c r="S80" s="776"/>
      <c r="T80" s="562" t="str">
        <f t="shared" si="16"/>
        <v/>
      </c>
      <c r="U80" s="420" t="str">
        <f t="shared" si="17"/>
        <v/>
      </c>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29" t="str">
        <f t="shared" si="18"/>
        <v/>
      </c>
      <c r="BB80" s="104"/>
      <c r="BC80" s="560" t="str">
        <f t="shared" si="19"/>
        <v/>
      </c>
    </row>
    <row r="81" spans="2:57" s="2" customFormat="1" ht="13.5">
      <c r="B81" s="730"/>
      <c r="C81" s="415" t="s">
        <v>201</v>
      </c>
      <c r="D81" s="417" t="s">
        <v>237</v>
      </c>
      <c r="E81" s="561"/>
      <c r="F81" s="776" t="str">
        <f t="shared" si="9"/>
        <v/>
      </c>
      <c r="G81" s="776"/>
      <c r="H81" s="562" t="str">
        <f t="shared" si="10"/>
        <v/>
      </c>
      <c r="I81" s="564"/>
      <c r="J81" s="776" t="str">
        <f t="shared" si="11"/>
        <v/>
      </c>
      <c r="K81" s="776"/>
      <c r="L81" s="562" t="str">
        <f t="shared" si="12"/>
        <v/>
      </c>
      <c r="M81" s="564"/>
      <c r="N81" s="776" t="str">
        <f t="shared" si="13"/>
        <v/>
      </c>
      <c r="O81" s="776"/>
      <c r="P81" s="562" t="str">
        <f t="shared" si="14"/>
        <v/>
      </c>
      <c r="Q81" s="564"/>
      <c r="R81" s="776" t="str">
        <f t="shared" si="15"/>
        <v/>
      </c>
      <c r="S81" s="776"/>
      <c r="T81" s="562" t="str">
        <f t="shared" si="16"/>
        <v/>
      </c>
      <c r="U81" s="420" t="str">
        <f t="shared" si="17"/>
        <v/>
      </c>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29" t="str">
        <f t="shared" si="18"/>
        <v/>
      </c>
      <c r="BB81" s="104"/>
      <c r="BC81" s="560" t="str">
        <f t="shared" si="19"/>
        <v/>
      </c>
    </row>
    <row r="82" spans="2:57" s="2" customFormat="1" ht="14.25">
      <c r="B82" s="418" t="s">
        <v>454</v>
      </c>
      <c r="D82" s="3"/>
      <c r="E82" s="421"/>
      <c r="F82" s="3"/>
      <c r="H82" s="421"/>
      <c r="I82" s="421"/>
      <c r="J82" s="3"/>
      <c r="L82" s="421"/>
      <c r="M82" s="421"/>
      <c r="N82" s="3"/>
      <c r="P82" s="421"/>
      <c r="Q82" s="421"/>
      <c r="R82" s="3"/>
      <c r="S82" s="184"/>
      <c r="T82" s="421"/>
      <c r="U82" s="421"/>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04"/>
      <c r="BB82" s="104"/>
      <c r="BC82" s="3"/>
      <c r="BE82" s="105"/>
    </row>
    <row r="83" spans="2:57" s="2" customFormat="1" ht="13.5">
      <c r="B83" s="728" t="s">
        <v>453</v>
      </c>
      <c r="C83" s="579" t="s">
        <v>241</v>
      </c>
      <c r="D83" s="580" t="s">
        <v>264</v>
      </c>
      <c r="E83" s="581" t="s">
        <v>161</v>
      </c>
      <c r="F83" s="782" t="s">
        <v>160</v>
      </c>
      <c r="G83" s="782"/>
      <c r="H83" s="582" t="s">
        <v>159</v>
      </c>
      <c r="I83" s="581" t="s">
        <v>161</v>
      </c>
      <c r="J83" s="782" t="s">
        <v>160</v>
      </c>
      <c r="K83" s="782"/>
      <c r="L83" s="582" t="s">
        <v>159</v>
      </c>
      <c r="M83" s="581" t="s">
        <v>161</v>
      </c>
      <c r="N83" s="782" t="s">
        <v>160</v>
      </c>
      <c r="O83" s="782"/>
      <c r="P83" s="582" t="s">
        <v>159</v>
      </c>
      <c r="Q83" s="581" t="s">
        <v>161</v>
      </c>
      <c r="R83" s="782" t="s">
        <v>160</v>
      </c>
      <c r="S83" s="782"/>
      <c r="T83" s="582" t="s">
        <v>159</v>
      </c>
      <c r="U83" s="579" t="s">
        <v>265</v>
      </c>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28" t="s">
        <v>297</v>
      </c>
      <c r="BB83" s="104"/>
      <c r="BC83" s="128" t="s">
        <v>186</v>
      </c>
    </row>
    <row r="84" spans="2:57" s="2" customFormat="1" ht="13.5">
      <c r="B84" s="729"/>
      <c r="C84" s="415" t="s">
        <v>245</v>
      </c>
      <c r="D84" s="417" t="s">
        <v>158</v>
      </c>
      <c r="E84" s="563"/>
      <c r="F84" s="776" t="str">
        <f t="shared" ref="F84:F89" si="20">IFERROR(VLOOKUP(E84,$B$10:$S$66,3,FALSE)&amp;"　"&amp;VLOOKUP(E84,$B$10:$S$66,4,FALSE),"")</f>
        <v/>
      </c>
      <c r="G84" s="776"/>
      <c r="H84" s="562" t="str">
        <f t="shared" ref="H84:H89" si="21">IFERROR(VLOOKUP(E84,$B$10:$W$66,9,FALSE),"")</f>
        <v/>
      </c>
      <c r="I84" s="565"/>
      <c r="J84" s="776" t="str">
        <f t="shared" ref="J84:J89" si="22">IFERROR(VLOOKUP(I84,$B$10:$S$66,3,FALSE)&amp;"　"&amp;VLOOKUP(I84,$B$10:$S$66,4,FALSE),"")</f>
        <v/>
      </c>
      <c r="K84" s="776"/>
      <c r="L84" s="562" t="str">
        <f t="shared" ref="L84:L89" si="23">IFERROR(VLOOKUP(I84,$B$10:$W$66,9,FALSE),"")</f>
        <v/>
      </c>
      <c r="M84" s="565"/>
      <c r="N84" s="776" t="str">
        <f t="shared" ref="N84:N89" si="24">IFERROR(VLOOKUP(M84,$B$10:$S$66,3,FALSE)&amp;"　"&amp;VLOOKUP(M84,$B$10:$S$66,4,FALSE),"")</f>
        <v/>
      </c>
      <c r="O84" s="776"/>
      <c r="P84" s="562" t="str">
        <f t="shared" ref="P84:P89" si="25">IFERROR(VLOOKUP(M84,$B$10:$W$66,9,FALSE),"")</f>
        <v/>
      </c>
      <c r="Q84" s="565"/>
      <c r="R84" s="776" t="str">
        <f t="shared" ref="R84:R89" si="26">IFERROR(VLOOKUP(Q84,$B$10:$S$66,3,FALSE)&amp;"　"&amp;VLOOKUP(Q84,$B$10:$S$66,4,FALSE),"")</f>
        <v/>
      </c>
      <c r="S84" s="776"/>
      <c r="T84" s="562" t="str">
        <f t="shared" ref="T84:T89" si="27">IFERROR(VLOOKUP(Q84,$B$10:$W$66,9,FALSE),"")</f>
        <v/>
      </c>
      <c r="U84" s="415" t="str">
        <f t="shared" ref="U84:U89" si="28">IF(SUM(H84,L84,P84,T84)&gt;1,SUM(H84,L84,P84,T84),"")</f>
        <v/>
      </c>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29" t="str">
        <f t="shared" ref="BA84:BA89" si="29">IFERROR(VLOOKUP(E84,$B$10:$H$66,7,FALSE)&amp;VLOOKUP(I84,$B$10:$H$66,7,FALSE)&amp;VLOOKUP(M84,$B$10:$H$66,7,FALSE)&amp;VLOOKUP(Q84,$B$10:$H$66,7,FALSE),"")</f>
        <v/>
      </c>
      <c r="BB84" s="104"/>
      <c r="BC84" s="566" t="str">
        <f t="shared" ref="BC84:BC89" si="30">IFERROR(VLOOKUP(E84,$B$10:$K$66,9,FALSE)&amp;"/"&amp;VLOOKUP(I84,$B$10:$K$66,9,FALSE)&amp;"/"&amp;VLOOKUP(M84,$B$10:$K$66,9,FALSE)&amp;"/"&amp;VLOOKUP(Q84,$B$10:$K$66,9,FALSE),"")</f>
        <v/>
      </c>
    </row>
    <row r="85" spans="2:57" s="2" customFormat="1" ht="13.5">
      <c r="B85" s="729"/>
      <c r="C85" s="415" t="s">
        <v>245</v>
      </c>
      <c r="D85" s="417" t="s">
        <v>157</v>
      </c>
      <c r="E85" s="563"/>
      <c r="F85" s="776" t="str">
        <f t="shared" si="20"/>
        <v/>
      </c>
      <c r="G85" s="776"/>
      <c r="H85" s="562" t="str">
        <f t="shared" si="21"/>
        <v/>
      </c>
      <c r="I85" s="565"/>
      <c r="J85" s="776" t="str">
        <f t="shared" si="22"/>
        <v/>
      </c>
      <c r="K85" s="776"/>
      <c r="L85" s="562" t="str">
        <f t="shared" si="23"/>
        <v/>
      </c>
      <c r="M85" s="565"/>
      <c r="N85" s="776" t="str">
        <f t="shared" si="24"/>
        <v/>
      </c>
      <c r="O85" s="776"/>
      <c r="P85" s="562" t="str">
        <f t="shared" si="25"/>
        <v/>
      </c>
      <c r="Q85" s="565"/>
      <c r="R85" s="776" t="str">
        <f t="shared" si="26"/>
        <v/>
      </c>
      <c r="S85" s="776"/>
      <c r="T85" s="562" t="str">
        <f t="shared" si="27"/>
        <v/>
      </c>
      <c r="U85" s="415" t="str">
        <f t="shared" si="28"/>
        <v/>
      </c>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29" t="str">
        <f t="shared" si="29"/>
        <v/>
      </c>
      <c r="BB85" s="104"/>
      <c r="BC85" s="566" t="str">
        <f t="shared" si="30"/>
        <v/>
      </c>
    </row>
    <row r="86" spans="2:57" s="2" customFormat="1" ht="13.5">
      <c r="B86" s="729"/>
      <c r="C86" s="415" t="s">
        <v>245</v>
      </c>
      <c r="D86" s="417" t="s">
        <v>156</v>
      </c>
      <c r="E86" s="563"/>
      <c r="F86" s="776" t="str">
        <f t="shared" si="20"/>
        <v/>
      </c>
      <c r="G86" s="776"/>
      <c r="H86" s="562" t="str">
        <f t="shared" si="21"/>
        <v/>
      </c>
      <c r="I86" s="565"/>
      <c r="J86" s="776" t="str">
        <f t="shared" si="22"/>
        <v/>
      </c>
      <c r="K86" s="776"/>
      <c r="L86" s="562" t="str">
        <f t="shared" si="23"/>
        <v/>
      </c>
      <c r="M86" s="565"/>
      <c r="N86" s="776" t="str">
        <f t="shared" si="24"/>
        <v/>
      </c>
      <c r="O86" s="776"/>
      <c r="P86" s="562" t="str">
        <f t="shared" si="25"/>
        <v/>
      </c>
      <c r="Q86" s="565"/>
      <c r="R86" s="776" t="str">
        <f t="shared" si="26"/>
        <v/>
      </c>
      <c r="S86" s="776"/>
      <c r="T86" s="562" t="str">
        <f t="shared" si="27"/>
        <v/>
      </c>
      <c r="U86" s="415" t="str">
        <f t="shared" si="28"/>
        <v/>
      </c>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29" t="str">
        <f t="shared" si="29"/>
        <v/>
      </c>
      <c r="BB86" s="104"/>
      <c r="BC86" s="566" t="str">
        <f t="shared" si="30"/>
        <v/>
      </c>
    </row>
    <row r="87" spans="2:57" s="2" customFormat="1" ht="13.5">
      <c r="B87" s="729"/>
      <c r="C87" s="415" t="s">
        <v>245</v>
      </c>
      <c r="D87" s="417" t="s">
        <v>155</v>
      </c>
      <c r="E87" s="563"/>
      <c r="F87" s="776" t="str">
        <f t="shared" si="20"/>
        <v/>
      </c>
      <c r="G87" s="776"/>
      <c r="H87" s="562" t="str">
        <f t="shared" si="21"/>
        <v/>
      </c>
      <c r="I87" s="565"/>
      <c r="J87" s="776" t="str">
        <f t="shared" si="22"/>
        <v/>
      </c>
      <c r="K87" s="776"/>
      <c r="L87" s="562" t="str">
        <f t="shared" si="23"/>
        <v/>
      </c>
      <c r="M87" s="565"/>
      <c r="N87" s="776" t="str">
        <f t="shared" si="24"/>
        <v/>
      </c>
      <c r="O87" s="776"/>
      <c r="P87" s="562" t="str">
        <f t="shared" si="25"/>
        <v/>
      </c>
      <c r="Q87" s="565"/>
      <c r="R87" s="776" t="str">
        <f t="shared" si="26"/>
        <v/>
      </c>
      <c r="S87" s="776"/>
      <c r="T87" s="562" t="str">
        <f t="shared" si="27"/>
        <v/>
      </c>
      <c r="U87" s="415" t="str">
        <f t="shared" si="28"/>
        <v/>
      </c>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29" t="str">
        <f t="shared" si="29"/>
        <v/>
      </c>
      <c r="BB87" s="104"/>
      <c r="BC87" s="566" t="str">
        <f t="shared" si="30"/>
        <v/>
      </c>
    </row>
    <row r="88" spans="2:57" s="2" customFormat="1" ht="13.5">
      <c r="B88" s="729"/>
      <c r="C88" s="415" t="s">
        <v>245</v>
      </c>
      <c r="D88" s="417" t="s">
        <v>154</v>
      </c>
      <c r="E88" s="563"/>
      <c r="F88" s="776" t="str">
        <f t="shared" si="20"/>
        <v/>
      </c>
      <c r="G88" s="776"/>
      <c r="H88" s="562" t="str">
        <f t="shared" si="21"/>
        <v/>
      </c>
      <c r="I88" s="565"/>
      <c r="J88" s="776" t="str">
        <f t="shared" si="22"/>
        <v/>
      </c>
      <c r="K88" s="776"/>
      <c r="L88" s="562" t="str">
        <f t="shared" si="23"/>
        <v/>
      </c>
      <c r="M88" s="565"/>
      <c r="N88" s="776" t="str">
        <f t="shared" si="24"/>
        <v/>
      </c>
      <c r="O88" s="776"/>
      <c r="P88" s="562" t="str">
        <f t="shared" si="25"/>
        <v/>
      </c>
      <c r="Q88" s="565"/>
      <c r="R88" s="776" t="str">
        <f t="shared" si="26"/>
        <v/>
      </c>
      <c r="S88" s="776"/>
      <c r="T88" s="562" t="str">
        <f t="shared" si="27"/>
        <v/>
      </c>
      <c r="U88" s="415" t="str">
        <f t="shared" si="28"/>
        <v/>
      </c>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29" t="str">
        <f t="shared" si="29"/>
        <v/>
      </c>
      <c r="BB88" s="104"/>
      <c r="BC88" s="566" t="str">
        <f t="shared" si="30"/>
        <v/>
      </c>
    </row>
    <row r="89" spans="2:57" s="2" customFormat="1" ht="13.5">
      <c r="B89" s="730"/>
      <c r="C89" s="415" t="s">
        <v>201</v>
      </c>
      <c r="D89" s="417" t="s">
        <v>237</v>
      </c>
      <c r="E89" s="563"/>
      <c r="F89" s="776" t="str">
        <f t="shared" si="20"/>
        <v/>
      </c>
      <c r="G89" s="776"/>
      <c r="H89" s="562" t="str">
        <f t="shared" si="21"/>
        <v/>
      </c>
      <c r="I89" s="565"/>
      <c r="J89" s="776" t="str">
        <f t="shared" si="22"/>
        <v/>
      </c>
      <c r="K89" s="776"/>
      <c r="L89" s="562" t="str">
        <f t="shared" si="23"/>
        <v/>
      </c>
      <c r="M89" s="565"/>
      <c r="N89" s="776" t="str">
        <f t="shared" si="24"/>
        <v/>
      </c>
      <c r="O89" s="776"/>
      <c r="P89" s="562" t="str">
        <f t="shared" si="25"/>
        <v/>
      </c>
      <c r="Q89" s="565"/>
      <c r="R89" s="776" t="str">
        <f t="shared" si="26"/>
        <v/>
      </c>
      <c r="S89" s="776"/>
      <c r="T89" s="562" t="str">
        <f t="shared" si="27"/>
        <v/>
      </c>
      <c r="U89" s="415" t="str">
        <f t="shared" si="28"/>
        <v/>
      </c>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29" t="str">
        <f t="shared" si="29"/>
        <v/>
      </c>
      <c r="BB89" s="104"/>
      <c r="BC89" s="566" t="str">
        <f t="shared" si="30"/>
        <v/>
      </c>
      <c r="BD89" s="132"/>
    </row>
    <row r="90" spans="2:57" s="132" customFormat="1">
      <c r="B90" s="416"/>
      <c r="C90" s="416"/>
      <c r="D90" s="331"/>
      <c r="E90" s="331"/>
      <c r="F90" s="331"/>
      <c r="G90" s="331"/>
      <c r="H90" s="416"/>
      <c r="I90" s="416"/>
      <c r="J90" s="416"/>
      <c r="K90" s="416"/>
      <c r="L90" s="331"/>
      <c r="M90" s="331"/>
      <c r="N90" s="416"/>
      <c r="O90" s="416"/>
      <c r="P90" s="331"/>
      <c r="Q90" s="331"/>
      <c r="R90" s="331"/>
      <c r="S90" s="331"/>
      <c r="T90" s="331"/>
      <c r="U90" s="331"/>
      <c r="V90" s="331"/>
      <c r="W90" s="7"/>
      <c r="X90" s="7"/>
      <c r="Y90" s="7"/>
      <c r="Z90" s="7"/>
      <c r="AA90" s="7"/>
      <c r="AB90" s="7"/>
      <c r="AC90" s="7"/>
      <c r="AD90" s="6"/>
      <c r="AE90" s="7"/>
      <c r="AF90" s="266"/>
      <c r="AH90" s="6"/>
      <c r="AI90" s="6"/>
      <c r="AJ90" s="6"/>
      <c r="AK90" s="6"/>
      <c r="AL90" s="6"/>
      <c r="AM90" s="6"/>
      <c r="AN90" s="6"/>
      <c r="AO90" s="6"/>
      <c r="AP90" s="6"/>
      <c r="AQ90" s="6"/>
      <c r="AR90" s="6"/>
      <c r="AS90" s="6"/>
      <c r="AT90" s="6"/>
      <c r="AU90" s="6"/>
      <c r="AV90" s="6"/>
      <c r="AW90" s="6"/>
      <c r="AX90" s="6"/>
      <c r="AY90" s="6"/>
      <c r="AZ90" s="6"/>
      <c r="BA90" s="567"/>
      <c r="BC90" s="6"/>
      <c r="BD90" s="6"/>
    </row>
    <row r="91" spans="2:57" s="132" customFormat="1">
      <c r="B91" s="331" t="s">
        <v>429</v>
      </c>
      <c r="C91" s="331"/>
      <c r="D91" s="331"/>
      <c r="E91" s="331"/>
      <c r="F91" s="331"/>
      <c r="G91" s="331"/>
      <c r="H91" s="331"/>
      <c r="I91" s="331"/>
      <c r="J91" s="331"/>
      <c r="K91" s="331"/>
      <c r="L91" s="331"/>
      <c r="M91" s="331"/>
      <c r="N91" s="331"/>
      <c r="O91" s="331"/>
      <c r="P91" s="331"/>
      <c r="Q91" s="331"/>
      <c r="R91" s="331"/>
      <c r="S91" s="331"/>
      <c r="T91" s="331"/>
      <c r="U91" s="331"/>
      <c r="V91" s="331"/>
      <c r="W91" s="331"/>
      <c r="X91" s="6"/>
      <c r="Y91" s="6"/>
      <c r="Z91" s="8"/>
      <c r="AA91" s="7"/>
      <c r="AB91" s="7"/>
      <c r="AC91" s="7"/>
      <c r="AD91" s="7"/>
      <c r="AE91" s="7"/>
      <c r="AF91" s="7"/>
      <c r="AG91" s="7"/>
      <c r="AH91" s="6"/>
      <c r="AI91" s="6"/>
      <c r="AJ91" s="6"/>
      <c r="AK91" s="6"/>
      <c r="AL91" s="6"/>
      <c r="AM91" s="6"/>
      <c r="AN91" s="6"/>
      <c r="AO91" s="6"/>
      <c r="AP91" s="6"/>
      <c r="AQ91" s="6"/>
      <c r="AR91" s="6"/>
      <c r="AS91" s="6"/>
      <c r="AT91" s="6"/>
      <c r="AU91" s="6"/>
      <c r="AV91" s="6"/>
      <c r="AW91" s="6"/>
      <c r="AX91" s="6"/>
      <c r="AY91" s="6"/>
      <c r="AZ91" s="7"/>
      <c r="BA91" s="266"/>
      <c r="BB91" s="6"/>
      <c r="BC91" s="6"/>
      <c r="BD91" s="6"/>
    </row>
    <row r="92" spans="2:57" s="132" customFormat="1">
      <c r="B92" s="706" t="s">
        <v>477</v>
      </c>
      <c r="C92" s="707"/>
      <c r="D92" s="707"/>
      <c r="E92" s="707"/>
      <c r="F92" s="707"/>
      <c r="G92" s="707"/>
      <c r="H92" s="707"/>
      <c r="I92" s="707"/>
      <c r="J92" s="707"/>
      <c r="K92" s="707"/>
      <c r="L92" s="707"/>
      <c r="M92" s="707"/>
      <c r="N92" s="707"/>
      <c r="O92" s="707"/>
      <c r="P92" s="707"/>
      <c r="Q92" s="707"/>
      <c r="R92" s="707"/>
      <c r="S92" s="707"/>
      <c r="T92" s="707"/>
      <c r="U92" s="707"/>
      <c r="V92" s="707"/>
      <c r="W92" s="708"/>
      <c r="X92" s="6"/>
      <c r="Y92" s="6"/>
      <c r="Z92" s="8"/>
      <c r="AA92" s="7"/>
      <c r="AB92" s="7"/>
      <c r="AC92" s="7"/>
      <c r="AD92" s="7"/>
      <c r="AE92" s="7"/>
      <c r="AF92" s="7"/>
      <c r="AG92" s="7"/>
      <c r="AH92" s="6"/>
      <c r="AI92" s="6"/>
      <c r="AJ92" s="6"/>
      <c r="AK92" s="6"/>
      <c r="AL92" s="6"/>
      <c r="AM92" s="6"/>
      <c r="AN92" s="6"/>
      <c r="AO92" s="6"/>
      <c r="AP92" s="6"/>
      <c r="AQ92" s="6"/>
      <c r="AR92" s="6"/>
      <c r="AS92" s="6"/>
      <c r="AT92" s="6"/>
      <c r="AU92" s="6"/>
      <c r="AV92" s="6"/>
      <c r="AW92" s="6"/>
      <c r="AX92" s="6"/>
      <c r="AY92" s="6"/>
      <c r="AZ92" s="7"/>
      <c r="BA92" s="266"/>
      <c r="BB92" s="6"/>
      <c r="BC92" s="6"/>
      <c r="BD92" s="6"/>
    </row>
    <row r="93" spans="2:57" s="132" customFormat="1">
      <c r="B93" s="709"/>
      <c r="C93" s="710"/>
      <c r="D93" s="710"/>
      <c r="E93" s="710"/>
      <c r="F93" s="710"/>
      <c r="G93" s="710"/>
      <c r="H93" s="710"/>
      <c r="I93" s="710"/>
      <c r="J93" s="710"/>
      <c r="K93" s="710"/>
      <c r="L93" s="710"/>
      <c r="M93" s="710"/>
      <c r="N93" s="710"/>
      <c r="O93" s="710"/>
      <c r="P93" s="710"/>
      <c r="Q93" s="710"/>
      <c r="R93" s="710"/>
      <c r="S93" s="710"/>
      <c r="T93" s="710"/>
      <c r="U93" s="710"/>
      <c r="V93" s="710"/>
      <c r="W93" s="711"/>
      <c r="X93" s="6"/>
      <c r="Y93" s="6"/>
      <c r="Z93" s="8"/>
      <c r="AA93" s="7"/>
      <c r="AB93" s="7"/>
      <c r="AC93" s="7"/>
      <c r="AD93" s="7"/>
      <c r="AE93" s="7"/>
      <c r="AF93" s="7"/>
      <c r="AG93" s="7"/>
      <c r="AH93" s="6"/>
      <c r="AI93" s="6"/>
      <c r="AJ93" s="6"/>
      <c r="AK93" s="6"/>
      <c r="AL93" s="6"/>
      <c r="AM93" s="6"/>
      <c r="AN93" s="6"/>
      <c r="AO93" s="6"/>
      <c r="AP93" s="6"/>
      <c r="AQ93" s="6"/>
      <c r="AR93" s="6"/>
      <c r="AS93" s="6"/>
      <c r="AT93" s="6"/>
      <c r="AU93" s="6"/>
      <c r="AV93" s="6"/>
      <c r="AW93" s="6"/>
      <c r="AX93" s="6"/>
      <c r="AY93" s="6"/>
      <c r="AZ93" s="7"/>
      <c r="BA93" s="266"/>
      <c r="BB93" s="6"/>
      <c r="BC93" s="6"/>
      <c r="BD93" s="6"/>
    </row>
    <row r="94" spans="2:57" s="132" customFormat="1">
      <c r="B94" s="709"/>
      <c r="C94" s="710"/>
      <c r="D94" s="710"/>
      <c r="E94" s="710"/>
      <c r="F94" s="710"/>
      <c r="G94" s="710"/>
      <c r="H94" s="710"/>
      <c r="I94" s="710"/>
      <c r="J94" s="710"/>
      <c r="K94" s="710"/>
      <c r="L94" s="710"/>
      <c r="M94" s="710"/>
      <c r="N94" s="710"/>
      <c r="O94" s="710"/>
      <c r="P94" s="710"/>
      <c r="Q94" s="710"/>
      <c r="R94" s="710"/>
      <c r="S94" s="710"/>
      <c r="T94" s="710"/>
      <c r="U94" s="710"/>
      <c r="V94" s="710"/>
      <c r="W94" s="711"/>
      <c r="X94" s="6"/>
      <c r="Y94" s="6"/>
      <c r="Z94" s="8"/>
      <c r="AA94" s="7"/>
      <c r="AB94" s="7"/>
      <c r="AC94" s="7"/>
      <c r="AD94" s="7"/>
      <c r="AE94" s="7"/>
      <c r="AF94" s="7"/>
      <c r="AG94" s="7"/>
      <c r="AH94" s="6"/>
      <c r="AI94" s="6"/>
      <c r="AJ94" s="6"/>
      <c r="AK94" s="6"/>
      <c r="AL94" s="6"/>
      <c r="AM94" s="6"/>
      <c r="AN94" s="6"/>
      <c r="AO94" s="6"/>
      <c r="AP94" s="6"/>
      <c r="AQ94" s="6"/>
      <c r="AR94" s="6"/>
      <c r="AS94" s="6"/>
      <c r="AT94" s="6"/>
      <c r="AU94" s="6"/>
      <c r="AV94" s="6"/>
      <c r="AW94" s="6"/>
      <c r="AX94" s="6"/>
      <c r="AY94" s="6"/>
      <c r="AZ94" s="7"/>
      <c r="BA94" s="266"/>
      <c r="BB94" s="6"/>
      <c r="BC94" s="6"/>
      <c r="BD94" s="6"/>
    </row>
    <row r="95" spans="2:57" s="132" customFormat="1">
      <c r="B95" s="712"/>
      <c r="C95" s="713"/>
      <c r="D95" s="713"/>
      <c r="E95" s="713"/>
      <c r="F95" s="713"/>
      <c r="G95" s="713"/>
      <c r="H95" s="713"/>
      <c r="I95" s="713"/>
      <c r="J95" s="713"/>
      <c r="K95" s="713"/>
      <c r="L95" s="713"/>
      <c r="M95" s="713"/>
      <c r="N95" s="713"/>
      <c r="O95" s="713"/>
      <c r="P95" s="713"/>
      <c r="Q95" s="713"/>
      <c r="R95" s="713"/>
      <c r="S95" s="713"/>
      <c r="T95" s="713"/>
      <c r="U95" s="713"/>
      <c r="V95" s="713"/>
      <c r="W95" s="714"/>
      <c r="X95" s="6"/>
      <c r="Y95" s="6"/>
      <c r="Z95" s="8"/>
      <c r="AA95" s="7"/>
      <c r="AB95" s="7"/>
      <c r="AC95" s="7"/>
      <c r="AD95" s="7"/>
      <c r="AE95" s="7"/>
      <c r="AF95" s="7"/>
      <c r="AG95" s="7"/>
      <c r="AH95" s="6"/>
      <c r="AI95" s="6"/>
      <c r="AJ95" s="6"/>
      <c r="AK95" s="6"/>
      <c r="AL95" s="6"/>
      <c r="AM95" s="6"/>
      <c r="AN95" s="6"/>
      <c r="AO95" s="6"/>
      <c r="AP95" s="6"/>
      <c r="AQ95" s="6"/>
      <c r="AR95" s="6"/>
      <c r="AS95" s="6"/>
      <c r="AT95" s="6"/>
      <c r="AU95" s="6"/>
      <c r="AV95" s="6"/>
      <c r="AW95" s="6"/>
      <c r="AX95" s="6"/>
      <c r="AY95" s="6"/>
      <c r="AZ95" s="7"/>
      <c r="BA95" s="266"/>
      <c r="BB95" s="6"/>
      <c r="BC95" s="6"/>
      <c r="BD95" s="6"/>
    </row>
    <row r="96" spans="2:57" s="132" customFormat="1">
      <c r="B96" s="7"/>
      <c r="C96" s="6"/>
      <c r="D96" s="6"/>
      <c r="E96" s="6"/>
      <c r="F96" s="6"/>
      <c r="G96" s="6"/>
      <c r="H96" s="6"/>
      <c r="I96" s="6"/>
      <c r="J96" s="6"/>
      <c r="K96" s="6"/>
      <c r="L96" s="6"/>
      <c r="M96" s="6"/>
      <c r="N96" s="6"/>
      <c r="O96" s="6"/>
      <c r="P96" s="6"/>
      <c r="Q96" s="6"/>
      <c r="R96" s="6"/>
      <c r="S96" s="6"/>
      <c r="T96" s="6"/>
      <c r="U96" s="6"/>
      <c r="V96" s="6"/>
      <c r="W96" s="6"/>
      <c r="X96" s="6"/>
      <c r="Y96" s="6"/>
      <c r="Z96" s="8"/>
      <c r="AA96" s="7"/>
      <c r="AB96" s="7"/>
      <c r="AC96" s="7"/>
      <c r="AD96" s="7"/>
      <c r="AE96" s="7"/>
      <c r="AF96" s="7"/>
      <c r="AG96" s="7"/>
      <c r="AH96" s="6"/>
      <c r="AI96" s="6"/>
      <c r="AJ96" s="6"/>
      <c r="AK96" s="6"/>
      <c r="AL96" s="6"/>
      <c r="AM96" s="6"/>
      <c r="AN96" s="6"/>
      <c r="AO96" s="6"/>
      <c r="AP96" s="6"/>
      <c r="AQ96" s="6"/>
      <c r="AR96" s="6"/>
      <c r="AS96" s="6"/>
      <c r="AT96" s="6"/>
      <c r="AU96" s="6"/>
      <c r="AV96" s="6"/>
      <c r="AW96" s="6"/>
      <c r="AX96" s="6"/>
      <c r="AY96" s="6"/>
      <c r="AZ96" s="7"/>
      <c r="BA96" s="266"/>
      <c r="BB96" s="6"/>
      <c r="BC96" s="6"/>
      <c r="BD96" s="6"/>
    </row>
  </sheetData>
  <mergeCells count="274">
    <mergeCell ref="Q64:R64"/>
    <mergeCell ref="Q65:R65"/>
    <mergeCell ref="Q66:R66"/>
    <mergeCell ref="B67:C67"/>
    <mergeCell ref="Q59:R59"/>
    <mergeCell ref="Q60:R60"/>
    <mergeCell ref="Q61:R61"/>
    <mergeCell ref="Q62:R62"/>
    <mergeCell ref="Q63:R63"/>
    <mergeCell ref="D67:J67"/>
    <mergeCell ref="Q54:R54"/>
    <mergeCell ref="Q55:R55"/>
    <mergeCell ref="Q56:R56"/>
    <mergeCell ref="Q57:R57"/>
    <mergeCell ref="Q58:R58"/>
    <mergeCell ref="Q49:R49"/>
    <mergeCell ref="Q50:R50"/>
    <mergeCell ref="Q51:R51"/>
    <mergeCell ref="Q52:R52"/>
    <mergeCell ref="Q53:R53"/>
    <mergeCell ref="Q44:R44"/>
    <mergeCell ref="Q45:R45"/>
    <mergeCell ref="Q46:R46"/>
    <mergeCell ref="Q47:R47"/>
    <mergeCell ref="Q48:R48"/>
    <mergeCell ref="Q39:R39"/>
    <mergeCell ref="Q40:R40"/>
    <mergeCell ref="Q41:R41"/>
    <mergeCell ref="Q42:R42"/>
    <mergeCell ref="Q43:R43"/>
    <mergeCell ref="Q34:R34"/>
    <mergeCell ref="Q35:R35"/>
    <mergeCell ref="Q36:R36"/>
    <mergeCell ref="Q37:R37"/>
    <mergeCell ref="Q38:R38"/>
    <mergeCell ref="Q29:R29"/>
    <mergeCell ref="Q30:R30"/>
    <mergeCell ref="Q31:R31"/>
    <mergeCell ref="Q32:R32"/>
    <mergeCell ref="Q33:R33"/>
    <mergeCell ref="Q24:R24"/>
    <mergeCell ref="Q25:R25"/>
    <mergeCell ref="Q26:R26"/>
    <mergeCell ref="Q27:R27"/>
    <mergeCell ref="Q28:R28"/>
    <mergeCell ref="Q19:R19"/>
    <mergeCell ref="Q20:R20"/>
    <mergeCell ref="Q21:R21"/>
    <mergeCell ref="Q22:R22"/>
    <mergeCell ref="Q23:R23"/>
    <mergeCell ref="F88:G88"/>
    <mergeCell ref="F89:G89"/>
    <mergeCell ref="F74:G74"/>
    <mergeCell ref="F75:G75"/>
    <mergeCell ref="F76:G76"/>
    <mergeCell ref="F77:G77"/>
    <mergeCell ref="F78:G78"/>
    <mergeCell ref="F79:G79"/>
    <mergeCell ref="F80:G80"/>
    <mergeCell ref="F81:G81"/>
    <mergeCell ref="F83:G83"/>
    <mergeCell ref="F84:G84"/>
    <mergeCell ref="F85:G85"/>
    <mergeCell ref="F86:G86"/>
    <mergeCell ref="F87:G87"/>
    <mergeCell ref="J88:K88"/>
    <mergeCell ref="J89:K89"/>
    <mergeCell ref="J74:K74"/>
    <mergeCell ref="J75:K75"/>
    <mergeCell ref="J76:K76"/>
    <mergeCell ref="J77:K77"/>
    <mergeCell ref="J78:K78"/>
    <mergeCell ref="J79:K79"/>
    <mergeCell ref="J80:K80"/>
    <mergeCell ref="J81:K81"/>
    <mergeCell ref="J83:K83"/>
    <mergeCell ref="J84:K84"/>
    <mergeCell ref="J85:K85"/>
    <mergeCell ref="J86:K86"/>
    <mergeCell ref="J87:K87"/>
    <mergeCell ref="N88:O88"/>
    <mergeCell ref="N89:O89"/>
    <mergeCell ref="N74:O74"/>
    <mergeCell ref="N75:O75"/>
    <mergeCell ref="N76:O76"/>
    <mergeCell ref="N77:O77"/>
    <mergeCell ref="N78:O78"/>
    <mergeCell ref="N79:O79"/>
    <mergeCell ref="N80:O80"/>
    <mergeCell ref="N81:O81"/>
    <mergeCell ref="N83:O83"/>
    <mergeCell ref="N84:O84"/>
    <mergeCell ref="N85:O85"/>
    <mergeCell ref="N86:O86"/>
    <mergeCell ref="N87:O87"/>
    <mergeCell ref="R85:S85"/>
    <mergeCell ref="R86:S86"/>
    <mergeCell ref="R87:S87"/>
    <mergeCell ref="R88:S88"/>
    <mergeCell ref="R89:S89"/>
    <mergeCell ref="V71:W71"/>
    <mergeCell ref="T70:U70"/>
    <mergeCell ref="T71:U71"/>
    <mergeCell ref="R83:S83"/>
    <mergeCell ref="R84:S84"/>
    <mergeCell ref="R74:S74"/>
    <mergeCell ref="R75:S75"/>
    <mergeCell ref="R76:S76"/>
    <mergeCell ref="R77:S77"/>
    <mergeCell ref="R78:S78"/>
    <mergeCell ref="R79:S79"/>
    <mergeCell ref="R80:S80"/>
    <mergeCell ref="R81:S81"/>
    <mergeCell ref="T63:U63"/>
    <mergeCell ref="T64:U64"/>
    <mergeCell ref="T65:U65"/>
    <mergeCell ref="T66:U66"/>
    <mergeCell ref="V70:W70"/>
    <mergeCell ref="T58:U58"/>
    <mergeCell ref="T59:U59"/>
    <mergeCell ref="T60:U60"/>
    <mergeCell ref="T61:U61"/>
    <mergeCell ref="T62:U62"/>
    <mergeCell ref="V63:W63"/>
    <mergeCell ref="V64:W64"/>
    <mergeCell ref="T53:U53"/>
    <mergeCell ref="T54:U54"/>
    <mergeCell ref="T55:U55"/>
    <mergeCell ref="T56:U56"/>
    <mergeCell ref="T57:U57"/>
    <mergeCell ref="T48:U48"/>
    <mergeCell ref="T49:U49"/>
    <mergeCell ref="T50:U50"/>
    <mergeCell ref="T51:U51"/>
    <mergeCell ref="T52:U52"/>
    <mergeCell ref="T43:U43"/>
    <mergeCell ref="T44:U44"/>
    <mergeCell ref="T45:U45"/>
    <mergeCell ref="T46:U46"/>
    <mergeCell ref="T47:U47"/>
    <mergeCell ref="T38:U38"/>
    <mergeCell ref="T39:U39"/>
    <mergeCell ref="T40:U40"/>
    <mergeCell ref="T41:U41"/>
    <mergeCell ref="T42:U42"/>
    <mergeCell ref="T33:U33"/>
    <mergeCell ref="T34:U34"/>
    <mergeCell ref="T35:U35"/>
    <mergeCell ref="T36:U36"/>
    <mergeCell ref="T37:U37"/>
    <mergeCell ref="T28:U28"/>
    <mergeCell ref="T29:U29"/>
    <mergeCell ref="T30:U30"/>
    <mergeCell ref="T31:U31"/>
    <mergeCell ref="T32:U32"/>
    <mergeCell ref="T23:U23"/>
    <mergeCell ref="T24:U24"/>
    <mergeCell ref="T25:U25"/>
    <mergeCell ref="T26:U26"/>
    <mergeCell ref="T27:U27"/>
    <mergeCell ref="V65:W65"/>
    <mergeCell ref="V66:W66"/>
    <mergeCell ref="T9:U9"/>
    <mergeCell ref="T10:U10"/>
    <mergeCell ref="T11:U11"/>
    <mergeCell ref="T12:U12"/>
    <mergeCell ref="T13:U13"/>
    <mergeCell ref="T14:U14"/>
    <mergeCell ref="T15:U15"/>
    <mergeCell ref="T16:U16"/>
    <mergeCell ref="T17:U17"/>
    <mergeCell ref="T18:U18"/>
    <mergeCell ref="T19:U19"/>
    <mergeCell ref="T20:U20"/>
    <mergeCell ref="T21:U21"/>
    <mergeCell ref="T22:U22"/>
    <mergeCell ref="V60:W60"/>
    <mergeCell ref="V61:W61"/>
    <mergeCell ref="V62:W62"/>
    <mergeCell ref="V55:W55"/>
    <mergeCell ref="V56:W56"/>
    <mergeCell ref="V57:W57"/>
    <mergeCell ref="V58:W58"/>
    <mergeCell ref="V59:W59"/>
    <mergeCell ref="V50:W50"/>
    <mergeCell ref="V51:W51"/>
    <mergeCell ref="V52:W52"/>
    <mergeCell ref="V53:W53"/>
    <mergeCell ref="V54:W54"/>
    <mergeCell ref="V45:W45"/>
    <mergeCell ref="V46:W46"/>
    <mergeCell ref="V47:W47"/>
    <mergeCell ref="V48:W48"/>
    <mergeCell ref="V49:W49"/>
    <mergeCell ref="V40:W40"/>
    <mergeCell ref="V41:W41"/>
    <mergeCell ref="V42:W42"/>
    <mergeCell ref="V43:W43"/>
    <mergeCell ref="V44:W44"/>
    <mergeCell ref="V35:W35"/>
    <mergeCell ref="V36:W36"/>
    <mergeCell ref="V37:W37"/>
    <mergeCell ref="V38:W38"/>
    <mergeCell ref="V39:W39"/>
    <mergeCell ref="V30:W30"/>
    <mergeCell ref="V31:W31"/>
    <mergeCell ref="V32:W32"/>
    <mergeCell ref="V33:W33"/>
    <mergeCell ref="V34:W34"/>
    <mergeCell ref="V25:W25"/>
    <mergeCell ref="V26:W26"/>
    <mergeCell ref="V27:W27"/>
    <mergeCell ref="V28:W28"/>
    <mergeCell ref="V29:W29"/>
    <mergeCell ref="V20:W20"/>
    <mergeCell ref="V21:W21"/>
    <mergeCell ref="V22:W22"/>
    <mergeCell ref="V23:W23"/>
    <mergeCell ref="V24:W24"/>
    <mergeCell ref="P7:R7"/>
    <mergeCell ref="V7:W8"/>
    <mergeCell ref="V15:W15"/>
    <mergeCell ref="V16:W16"/>
    <mergeCell ref="V17:W17"/>
    <mergeCell ref="V18:W18"/>
    <mergeCell ref="V19:W19"/>
    <mergeCell ref="V10:W10"/>
    <mergeCell ref="V11:W11"/>
    <mergeCell ref="V12:W12"/>
    <mergeCell ref="V13:W13"/>
    <mergeCell ref="V14:W14"/>
    <mergeCell ref="Q14:R14"/>
    <mergeCell ref="Q15:R15"/>
    <mergeCell ref="Q16:R16"/>
    <mergeCell ref="Q17:R17"/>
    <mergeCell ref="Q18:R18"/>
    <mergeCell ref="Q9:R9"/>
    <mergeCell ref="Q10:R10"/>
    <mergeCell ref="Q11:R11"/>
    <mergeCell ref="Q12:R12"/>
    <mergeCell ref="Q13:R13"/>
    <mergeCell ref="B1:E1"/>
    <mergeCell ref="B2:C2"/>
    <mergeCell ref="B3:C3"/>
    <mergeCell ref="D3:E3"/>
    <mergeCell ref="B4:C4"/>
    <mergeCell ref="D4:E4"/>
    <mergeCell ref="B5:C5"/>
    <mergeCell ref="D5:E5"/>
    <mergeCell ref="B6:W6"/>
    <mergeCell ref="B92:W95"/>
    <mergeCell ref="H7:H8"/>
    <mergeCell ref="F7:F8"/>
    <mergeCell ref="L7:L8"/>
    <mergeCell ref="S7:S8"/>
    <mergeCell ref="B69:W69"/>
    <mergeCell ref="B70:C71"/>
    <mergeCell ref="B83:B89"/>
    <mergeCell ref="B74:B81"/>
    <mergeCell ref="O7:O8"/>
    <mergeCell ref="F71:S71"/>
    <mergeCell ref="F70:S70"/>
    <mergeCell ref="T7:U8"/>
    <mergeCell ref="V9:W9"/>
    <mergeCell ref="B7:B8"/>
    <mergeCell ref="C7:C8"/>
    <mergeCell ref="D7:E7"/>
    <mergeCell ref="G7:G8"/>
    <mergeCell ref="I7:I8"/>
    <mergeCell ref="J7:J8"/>
    <mergeCell ref="K7:K8"/>
    <mergeCell ref="M7:M8"/>
    <mergeCell ref="N7:N8"/>
    <mergeCell ref="Q8:R8"/>
  </mergeCells>
  <phoneticPr fontId="7"/>
  <conditionalFormatting sqref="H10:H66">
    <cfRule type="expression" dxfId="43" priority="1" stopIfTrue="1">
      <formula>$G10=1</formula>
    </cfRule>
    <cfRule type="expression" dxfId="42" priority="2" stopIfTrue="1">
      <formula>$G10=2</formula>
    </cfRule>
  </conditionalFormatting>
  <conditionalFormatting sqref="BA10:BA66">
    <cfRule type="duplicateValues" dxfId="41" priority="27"/>
  </conditionalFormatting>
  <dataValidations count="28">
    <dataValidation type="list" allowBlank="1" showInputMessage="1" showErrorMessage="1" sqref="D5" xr:uid="{590B84A0-026E-4DE0-BB8A-1E5750CA7E84}">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I10:I66 D10:E66" xr:uid="{60672082-0AF7-4241-AA34-19983834ED31}">
      <formula1>NOT(COUNTIF(D10,"*　*"))</formula1>
    </dataValidation>
    <dataValidation showInputMessage="1" showErrorMessage="1" sqref="J7" xr:uid="{50ECB3AC-F3AD-46EE-A7D4-E32B50DE607A}"/>
    <dataValidation type="list" allowBlank="1" showInputMessage="1" showErrorMessage="1" sqref="C10:E10 I10" xr:uid="{7E1F7760-DCD3-4701-B36C-7FD8CFDFF06C}">
      <formula1>"監督,監督兼選手"</formula1>
    </dataValidation>
    <dataValidation type="list" allowBlank="1" showInputMessage="1" showErrorMessage="1" sqref="O9:O66 S9:S66" xr:uid="{B01CAAA1-E4EB-4BCA-A2C2-0F4E361FC96F}">
      <formula1>",●"</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57 BA131093 BA196629 BA262165 BA327701 BA393237 BA458773 BA524309 BA589845 BA655381 BA720917 BA786453 BA851989 BA917525 BA983061" xr:uid="{52F64959-8536-4B32-B920-FC5C32B1FFEA}"/>
    <dataValidation type="list" allowBlank="1" showInputMessage="1" showErrorMessage="1" sqref="P10:P66" xr:uid="{A4E308AE-FDF9-4C10-888E-67578DF686AA}">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whole" allowBlank="1" showInputMessage="1" showErrorMessage="1" prompt="男子＝１　女子＝２" sqref="G9 KV73 UR73 AEN73 AOJ73 AYF73 BIB73 BRX73 CBT73 CLP73 CVL73 DFH73 DPD73 DYZ73 EIV73 ESR73 FCN73 FMJ73 FWF73 GGB73 GPX73 GZT73 HJP73 HTL73 IDH73 IND73 IWZ73 JGV73 JQR73 KAN73 KKJ73 KUF73 LEB73 LNX73 LXT73 MHP73 MRL73 NBH73 NLD73 NUZ73 OEV73 OOR73 OYN73 PIJ73 PSF73 QCB73 QLX73 QVT73 RFP73 RPL73 RZH73 SJD73 SSZ73 TCV73 TMR73 TWN73 UGJ73 UQF73 VAB73 VJX73 VTT73 WDP73 WNL73 WXH73 KM82 UI82 AEE82 AOA82 AXW82 BHS82 BRO82 CBK82 CLG82 CVC82 DEY82 DOU82 DYQ82 EIM82 ESI82 FCE82 FMA82 FVW82 GFS82 GPO82 GZK82 HJG82 HTC82 ICY82 IMU82 IWQ82 JGM82 JQI82 KAE82 KKA82 KTW82 LDS82 LNO82 LXK82 MHG82 MRC82 NAY82 NKU82 NUQ82 OEM82 OOI82 OYE82 PIA82 PRW82 QBS82 QLO82 QVK82 RFG82 RPC82 RYY82 SIU82 SSQ82 TCM82 TMI82 TWE82 UGA82 UPW82 UZS82 VJO82 VTK82 WDG82 WNC82 WWY82 KK83:KK89 UG83:UG89 AEC83:AEC89 ANY83:ANY89 AXU83:AXU89 BHQ83:BHQ89 BRM83:BRM89 CBI83:CBI89 CLE83:CLE89 CVA83:CVA89 DEW83:DEW89 DOS83:DOS89 DYO83:DYO89 EIK83:EIK89 ESG83:ESG89 FCC83:FCC89 FLY83:FLY89 FVU83:FVU89 GFQ83:GFQ89 GPM83:GPM89 GZI83:GZI89 HJE83:HJE89 HTA83:HTA89 ICW83:ICW89 IMS83:IMS89 IWO83:IWO89 JGK83:JGK89 JQG83:JQG89 KAC83:KAC89 KJY83:KJY89 KTU83:KTU89 LDQ83:LDQ89 LNM83:LNM89 LXI83:LXI89 MHE83:MHE89 MRA83:MRA89 NAW83:NAW89 NKS83:NKS89 NUO83:NUO89 OEK83:OEK89 OOG83:OOG89 OYC83:OYC89 PHY83:PHY89 PRU83:PRU89 QBQ83:QBQ89 QLM83:QLM89 QVI83:QVI89 RFE83:RFE89 RPA83:RPA89 RYW83:RYW89 SIS83:SIS89 SSO83:SSO89 TCK83:TCK89 TMG83:TMG89 TWC83:TWC89 UFY83:UFY89 UPU83:UPU89 UZQ83:UZQ89 VJM83:VJM89 VTI83:VTI89 WDE83:WDE89 WNA83:WNA89 WWW83:WWW89 WWT76:WWT77 WWW78:WWW81 WMX76:WMX77 WNA78:WNA81 WDB76:WDB77 WDE78:WDE81 VTF76:VTF77 VTI78:VTI81 VJJ76:VJJ77 VJM78:VJM81 UZN76:UZN77 UZQ78:UZQ81 UPR76:UPR77 UPU78:UPU81 UFV76:UFV77 UFY78:UFY81 TVZ76:TVZ77 TWC78:TWC81 TMD76:TMD77 TMG78:TMG81 TCH76:TCH77 TCK78:TCK81 SSL76:SSL77 SSO78:SSO81 SIP76:SIP77 SIS78:SIS81 RYT76:RYT77 RYW78:RYW81 ROX76:ROX77 RPA78:RPA81 RFB76:RFB77 RFE78:RFE81 QVF76:QVF77 QVI78:QVI81 QLJ76:QLJ77 QLM78:QLM81 QBN76:QBN77 QBQ78:QBQ81 PRR76:PRR77 PRU78:PRU81 PHV76:PHV77 PHY78:PHY81 OXZ76:OXZ77 OYC78:OYC81 OOD76:OOD77 OOG78:OOG81 OEH76:OEH77 OEK78:OEK81 NUL76:NUL77 NUO78:NUO81 NKP76:NKP77 NKS78:NKS81 NAT76:NAT77 NAW78:NAW81 MQX76:MQX77 MRA78:MRA81 MHB76:MHB77 MHE78:MHE81 LXF76:LXF77 LXI78:LXI81 LNJ76:LNJ77 LNM78:LNM81 LDN76:LDN77 LDQ78:LDQ81 KTR76:KTR77 KTU78:KTU81 KJV76:KJV77 KJY78:KJY81 JZZ76:JZZ77 KAC78:KAC81 JQD76:JQD77 JQG78:JQG81 JGH76:JGH77 JGK78:JGK81 IWL76:IWL77 IWO78:IWO81 IMP76:IMP77 IMS78:IMS81 ICT76:ICT77 ICW78:ICW81 HSX76:HSX77 HTA78:HTA81 HJB76:HJB77 HJE78:HJE81 GZF76:GZF77 GZI78:GZI81 GPJ76:GPJ77 GPM78:GPM81 GFN76:GFN77 GFQ78:GFQ81 FVR76:FVR77 FVU78:FVU81 FLV76:FLV77 FLY78:FLY81 FBZ76:FBZ77 FCC78:FCC81 ESD76:ESD77 ESG78:ESG81 EIH76:EIH77 EIK78:EIK81 DYL76:DYL77 DYO78:DYO81 DOP76:DOP77 DOS78:DOS81 DET76:DET77 DEW78:DEW81 CUX76:CUX77 CVA78:CVA81 CLB76:CLB77 CLE78:CLE81 CBF76:CBF77 CBI78:CBI81 BRJ76:BRJ77 BRM78:BRM81 BHN76:BHN77 BHQ78:BHQ81 AXR76:AXR77 AXU78:AXU81 ANV76:ANV77 ANY78:ANY81 ADZ76:ADZ77 AEC78:AEC81 UD76:UD77 UG78:UG81 KH76:KH77 KK78:KK81" xr:uid="{238886BA-13CB-4C00-BDCE-0E3BEB5C19BC}">
      <formula1>1</formula1>
      <formula2>2</formula2>
    </dataValidation>
    <dataValidation showInputMessage="1" showErrorMessage="1" prompt="男子＝１　女子＝２" sqref="G7" xr:uid="{F5BBD12A-1D61-4D10-A9EB-04A0DD7F519F}"/>
    <dataValidation type="whole" allowBlank="1" showInputMessage="1" showErrorMessage="1" prompt="男子＝１_x000a_女子＝２" sqref="G10:G66" xr:uid="{F412DF33-210D-4989-BC81-83653DEA970D}">
      <formula1>1</formula1>
      <formula2>2</formula2>
    </dataValidation>
    <dataValidation allowBlank="1" showInputMessage="1" showErrorMessage="1" prompt="姓と名の間は　スペース　を入れてください。" sqref="F7 F9 KY73:KZ73 UU73:UV73 AEQ73:AER73 AOM73:AON73 AYI73:AYJ73 BIE73:BIF73 BSA73:BSB73 CBW73:CBX73 CLS73:CLT73 CVO73:CVP73 DFK73:DFL73 DPG73:DPH73 DZC73:DZD73 EIY73:EIZ73 ESU73:ESV73 FCQ73:FCR73 FMM73:FMN73 FWI73:FWJ73 GGE73:GGF73 GQA73:GQB73 GZW73:GZX73 HJS73:HJT73 HTO73:HTP73 IDK73:IDL73 ING73:INH73 IXC73:IXD73 JGY73:JGZ73 JQU73:JQV73 KAQ73:KAR73 KKM73:KKN73 KUI73:KUJ73 LEE73:LEF73 LOA73:LOB73 LXW73:LXX73 MHS73:MHT73 MRO73:MRP73 NBK73:NBL73 NLG73:NLH73 NVC73:NVD73 OEY73:OEZ73 OOU73:OOV73 OYQ73:OYR73 PIM73:PIN73 PSI73:PSJ73 QCE73:QCF73 QMA73:QMB73 QVW73:QVX73 RFS73:RFT73 RPO73:RPP73 RZK73:RZL73 SJG73:SJH73 STC73:STD73 TCY73:TCZ73 TMU73:TMV73 TWQ73:TWR73 UGM73:UGN73 UQI73:UQJ73 VAE73:VAF73 VKA73:VKB73 VTW73:VTX73 WDS73:WDT73 WNO73:WNP73 WXK73:WXL73 KP82:KQ82 UL82:UM82 AEH82:AEI82 AOD82:AOE82 AXZ82:AYA82 BHV82:BHW82 BRR82:BRS82 CBN82:CBO82 CLJ82:CLK82 CVF82:CVG82 DFB82:DFC82 DOX82:DOY82 DYT82:DYU82 EIP82:EIQ82 ESL82:ESM82 FCH82:FCI82 FMD82:FME82 FVZ82:FWA82 GFV82:GFW82 GPR82:GPS82 GZN82:GZO82 HJJ82:HJK82 HTF82:HTG82 IDB82:IDC82 IMX82:IMY82 IWT82:IWU82 JGP82:JGQ82 JQL82:JQM82 KAH82:KAI82 KKD82:KKE82 KTZ82:KUA82 LDV82:LDW82 LNR82:LNS82 LXN82:LXO82 MHJ82:MHK82 MRF82:MRG82 NBB82:NBC82 NKX82:NKY82 NUT82:NUU82 OEP82:OEQ82 OOL82:OOM82 OYH82:OYI82 PID82:PIE82 PRZ82:PSA82 QBV82:QBW82 QLR82:QLS82 QVN82:QVO82 RFJ82:RFK82 RPF82:RPG82 RZB82:RZC82 SIX82:SIY82 SST82:SSU82 TCP82:TCQ82 TML82:TMM82 TWH82:TWI82 UGD82:UGE82 UPZ82:UQA82 UZV82:UZW82 VJR82:VJS82 VTN82:VTO82 WDJ82:WDK82 WNF82:WNG82 WXB82:WXC82 KN83:KO89 UJ83:UK89 AEF83:AEG89 AOB83:AOC89 AXX83:AXY89 BHT83:BHU89 BRP83:BRQ89 CBL83:CBM89 CLH83:CLI89 CVD83:CVE89 DEZ83:DFA89 DOV83:DOW89 DYR83:DYS89 EIN83:EIO89 ESJ83:ESK89 FCF83:FCG89 FMB83:FMC89 FVX83:FVY89 GFT83:GFU89 GPP83:GPQ89 GZL83:GZM89 HJH83:HJI89 HTD83:HTE89 ICZ83:IDA89 IMV83:IMW89 IWR83:IWS89 JGN83:JGO89 JQJ83:JQK89 KAF83:KAG89 KKB83:KKC89 KTX83:KTY89 LDT83:LDU89 LNP83:LNQ89 LXL83:LXM89 MHH83:MHI89 MRD83:MRE89 NAZ83:NBA89 NKV83:NKW89 NUR83:NUS89 OEN83:OEO89 OOJ83:OOK89 OYF83:OYG89 PIB83:PIC89 PRX83:PRY89 QBT83:QBU89 QLP83:QLQ89 QVL83:QVM89 RFH83:RFI89 RPD83:RPE89 RYZ83:RZA89 SIV83:SIW89 SSR83:SSS89 TCN83:TCO89 TMJ83:TMK89 TWF83:TWG89 UGB83:UGC89 UPX83:UPY89 UZT83:UZU89 VJP83:VJQ89 VTL83:VTM89 WDH83:WDI89 WND83:WNE89 WWZ83:WXA89 WWW76:WWX77 WWZ78:WXA81 WNA76:WNB77 WND78:WNE81 WDE76:WDF77 WDH78:WDI81 VTI76:VTJ77 VTL78:VTM81 VJM76:VJN77 VJP78:VJQ81 UZQ76:UZR77 UZT78:UZU81 UPU76:UPV77 UPX78:UPY81 UFY76:UFZ77 UGB78:UGC81 TWC76:TWD77 TWF78:TWG81 TMG76:TMH77 TMJ78:TMK81 TCK76:TCL77 TCN78:TCO81 SSO76:SSP77 SSR78:SSS81 SIS76:SIT77 SIV78:SIW81 RYW76:RYX77 RYZ78:RZA81 RPA76:RPB77 RPD78:RPE81 RFE76:RFF77 RFH78:RFI81 QVI76:QVJ77 QVL78:QVM81 QLM76:QLN77 QLP78:QLQ81 QBQ76:QBR77 QBT78:QBU81 PRU76:PRV77 PRX78:PRY81 PHY76:PHZ77 PIB78:PIC81 OYC76:OYD77 OYF78:OYG81 OOG76:OOH77 OOJ78:OOK81 OEK76:OEL77 OEN78:OEO81 NUO76:NUP77 NUR78:NUS81 NKS76:NKT77 NKV78:NKW81 NAW76:NAX77 NAZ78:NBA81 MRA76:MRB77 MRD78:MRE81 MHE76:MHF77 MHH78:MHI81 LXI76:LXJ77 LXL78:LXM81 LNM76:LNN77 LNP78:LNQ81 LDQ76:LDR77 LDT78:LDU81 KTU76:KTV77 KTX78:KTY81 KJY76:KJZ77 KKB78:KKC81 KAC76:KAD77 KAF78:KAG81 JQG76:JQH77 JQJ78:JQK81 JGK76:JGL77 JGN78:JGO81 IWO76:IWP77 IWR78:IWS81 IMS76:IMT77 IMV78:IMW81 ICW76:ICX77 ICZ78:IDA81 HTA76:HTB77 HTD78:HTE81 HJE76:HJF77 HJH78:HJI81 GZI76:GZJ77 GZL78:GZM81 GPM76:GPN77 GPP78:GPQ81 GFQ76:GFR77 GFT78:GFU81 FVU76:FVV77 FVX78:FVY81 FLY76:FLZ77 FMB78:FMC81 FCC76:FCD77 FCF78:FCG81 ESG76:ESH77 ESJ78:ESK81 EIK76:EIL77 EIN78:EIO81 DYO76:DYP77 DYR78:DYS81 DOS76:DOT77 DOV78:DOW81 DEW76:DEX77 DEZ78:DFA81 CVA76:CVB77 CVD78:CVE81 CLE76:CLF77 CLH78:CLI81 CBI76:CBJ77 CBL78:CBM81 BRM76:BRN77 BRP78:BRQ81 BHQ76:BHR77 BHT78:BHU81 AXU76:AXV77 AXX78:AXY81 ANY76:ANZ77 AOB78:AOC81 AEC76:AED77 AEF78:AEG81 UG76:UH77 UJ78:UK81 KK76:KL77 KN78:KO81" xr:uid="{504F403B-FB6C-4F6F-B5AD-DD193CCE7978}"/>
    <dataValidation allowBlank="1" showInputMessage="1" showErrorMessage="1" prompt="正しいヨミガナが表示されない場合は、直接入力してください" sqref="F10:F66" xr:uid="{69414FEC-C18B-4748-92E7-EC3069CE2240}"/>
    <dataValidation allowBlank="1" showErrorMessage="1" prompt="区分を選択して下さい。" sqref="K10:K66" xr:uid="{0725B85C-4A7E-40B5-9164-B5C7AD3D418C}"/>
    <dataValidation type="whole" allowBlank="1" showInputMessage="1" showErrorMessage="1" prompt="自　由　形 ＝１_x000a_背　　　 泳 ＝２_x000a_平　泳　ぎ ＝３_x000a_ﾊﾞﾀﾌﾗｲ　　＝４_x000a_" sqref="L9" xr:uid="{CBF58609-60F1-4014-9E28-BE4A161092A2}">
      <formula1>1</formula1>
      <formula2>5</formula2>
    </dataValidation>
    <dataValidation type="list" allowBlank="1" showErrorMessage="1" promptTitle="区分を入力してください　区分とは左の2桁です" prompt="18  18-24_x000a_25  25-29_x000a_30  30-34_x000a_35  35-39_x000a_40  40-44_x000a_45  45-49_x000a_50  50-54_x000a_55  55-59_x000a_60  60-64_x000a_65  65-69_x000a_70  70-74_x000a_75  75-79_x000a_80  80-84_x000a_85  85-90_x000a_90  90-95_x000a_95  95-100_x000a__x000a_" sqref="K9" xr:uid="{D6BA051A-87F6-4A19-8146-B1C59997D130}">
      <formula1>$BY$3:$BY$8</formula1>
    </dataValidation>
    <dataValidation type="whole" allowBlank="1" showInputMessage="1" showErrorMessage="1" prompt="18_x000a_25_x000a_30_x000a_35_x000a_40_x000a_45_x000a_50_x000a_55_x000a_60_x000a_65_x000a_70_x000a_75_x000a_80_x000a_85_x000a_90_x000a__x000a_" sqref="K7 LD73 UZ73 AEV73 AOR73 AYN73 BIJ73 BSF73 CCB73 CLX73 CVT73 DFP73 DPL73 DZH73 EJD73 ESZ73 FCV73 FMR73 FWN73 GGJ73 GQF73 HAB73 HJX73 HTT73 IDP73 INL73 IXH73 JHD73 JQZ73 KAV73 KKR73 KUN73 LEJ73 LOF73 LYB73 MHX73 MRT73 NBP73 NLL73 NVH73 OFD73 OOZ73 OYV73 PIR73 PSN73 QCJ73 QMF73 QWB73 RFX73 RPT73 RZP73 SJL73 STH73 TDD73 TMZ73 TWV73 UGR73 UQN73 VAJ73 VKF73 VUB73 WDX73 WNT73 WXP73 KU82 UQ82 AEM82 AOI82 AYE82 BIA82 BRW82 CBS82 CLO82 CVK82 DFG82 DPC82 DYY82 EIU82 ESQ82 FCM82 FMI82 FWE82 GGA82 GPW82 GZS82 HJO82 HTK82 IDG82 INC82 IWY82 JGU82 JQQ82 KAM82 KKI82 KUE82 LEA82 LNW82 LXS82 MHO82 MRK82 NBG82 NLC82 NUY82 OEU82 OOQ82 OYM82 PII82 PSE82 QCA82 QLW82 QVS82 RFO82 RPK82 RZG82 SJC82 SSY82 TCU82 TMQ82 TWM82 UGI82 UQE82 VAA82 VJW82 VTS82 WDO82 WNK82 WXG82 KS83:KS89 UO83:UO89 AEK83:AEK89 AOG83:AOG89 AYC83:AYC89 BHY83:BHY89 BRU83:BRU89 CBQ83:CBQ89 CLM83:CLM89 CVI83:CVI89 DFE83:DFE89 DPA83:DPA89 DYW83:DYW89 EIS83:EIS89 ESO83:ESO89 FCK83:FCK89 FMG83:FMG89 FWC83:FWC89 GFY83:GFY89 GPU83:GPU89 GZQ83:GZQ89 HJM83:HJM89 HTI83:HTI89 IDE83:IDE89 INA83:INA89 IWW83:IWW89 JGS83:JGS89 JQO83:JQO89 KAK83:KAK89 KKG83:KKG89 KUC83:KUC89 LDY83:LDY89 LNU83:LNU89 LXQ83:LXQ89 MHM83:MHM89 MRI83:MRI89 NBE83:NBE89 NLA83:NLA89 NUW83:NUW89 OES83:OES89 OOO83:OOO89 OYK83:OYK89 PIG83:PIG89 PSC83:PSC89 QBY83:QBY89 QLU83:QLU89 QVQ83:QVQ89 RFM83:RFM89 RPI83:RPI89 RZE83:RZE89 SJA83:SJA89 SSW83:SSW89 TCS83:TCS89 TMO83:TMO89 TWK83:TWK89 UGG83:UGG89 UQC83:UQC89 UZY83:UZY89 VJU83:VJU89 VTQ83:VTQ89 WDM83:WDM89 WNI83:WNI89 WXE83:WXE89 WXB76:WXB77 WXE78:WXE81 WNF76:WNF77 WNI78:WNI81 WDJ76:WDJ77 WDM78:WDM81 VTN76:VTN77 VTQ78:VTQ81 VJR76:VJR77 VJU78:VJU81 UZV76:UZV77 UZY78:UZY81 UPZ76:UPZ77 UQC78:UQC81 UGD76:UGD77 UGG78:UGG81 TWH76:TWH77 TWK78:TWK81 TML76:TML77 TMO78:TMO81 TCP76:TCP77 TCS78:TCS81 SST76:SST77 SSW78:SSW81 SIX76:SIX77 SJA78:SJA81 RZB76:RZB77 RZE78:RZE81 RPF76:RPF77 RPI78:RPI81 RFJ76:RFJ77 RFM78:RFM81 QVN76:QVN77 QVQ78:QVQ81 QLR76:QLR77 QLU78:QLU81 QBV76:QBV77 QBY78:QBY81 PRZ76:PRZ77 PSC78:PSC81 PID76:PID77 PIG78:PIG81 OYH76:OYH77 OYK78:OYK81 OOL76:OOL77 OOO78:OOO81 OEP76:OEP77 OES78:OES81 NUT76:NUT77 NUW78:NUW81 NKX76:NKX77 NLA78:NLA81 NBB76:NBB77 NBE78:NBE81 MRF76:MRF77 MRI78:MRI81 MHJ76:MHJ77 MHM78:MHM81 LXN76:LXN77 LXQ78:LXQ81 LNR76:LNR77 LNU78:LNU81 LDV76:LDV77 LDY78:LDY81 KTZ76:KTZ77 KUC78:KUC81 KKD76:KKD77 KKG78:KKG81 KAH76:KAH77 KAK78:KAK81 JQL76:JQL77 JQO78:JQO81 JGP76:JGP77 JGS78:JGS81 IWT76:IWT77 IWW78:IWW81 IMX76:IMX77 INA78:INA81 IDB76:IDB77 IDE78:IDE81 HTF76:HTF77 HTI78:HTI81 HJJ76:HJJ77 HJM78:HJM81 GZN76:GZN77 GZQ78:GZQ81 GPR76:GPR77 GPU78:GPU81 GFV76:GFV77 GFY78:GFY81 FVZ76:FVZ77 FWC78:FWC81 FMD76:FMD77 FMG78:FMG81 FCH76:FCH77 FCK78:FCK81 ESL76:ESL77 ESO78:ESO81 EIP76:EIP77 EIS78:EIS81 DYT76:DYT77 DYW78:DYW81 DOX76:DOX77 DPA78:DPA81 DFB76:DFB77 DFE78:DFE81 CVF76:CVF77 CVI78:CVI81 CLJ76:CLJ77 CLM78:CLM81 CBN76:CBN77 CBQ78:CBQ81 BRR76:BRR77 BRU78:BRU81 BHV76:BHV77 BHY78:BHY81 AXZ76:AXZ77 AYC78:AYC81 AOD76:AOD77 AOG78:AOG81 AEH76:AEH77 AEK78:AEK81 UL76:UL77 UO78:UO81 KP76:KP77 KS78:KS81" xr:uid="{5A9428A0-C110-4D9B-A07E-E17F9AF6C15A}">
      <formula1>1</formula1>
      <formula2>100</formula2>
    </dataValidation>
    <dataValidation type="whole" allowBlank="1" showInputMessage="1" showErrorMessage="1" prompt="自由形 　＝１_x000a_背泳　　　＝２_x000a_平泳ぎ　　＝３_x000a_バタフライ　＝４_x000a_個人ﾒﾄﾞﾚｰ＝５" sqref="L10:L66" xr:uid="{A8975AF2-465A-48B6-AFCD-395B3A60A1D6}">
      <formula1>1</formula1>
      <formula2>5</formula2>
    </dataValidation>
    <dataValidation type="whole" allowBlank="1" showInputMessage="1" showErrorMessage="1" prompt="自　由　形 ＝１_x000a_背　　　 泳 ＝２_x000a_平　泳　ぎ ＝３_x000a_ﾊﾞﾀﾌﾗｲ　　＝４_x000a_個人ﾒﾄﾞﾚｰ＝５" sqref="L7 LE73 LH73:LI73 VA73 VD73:VE73 AEW73 AEZ73:AFA73 AOS73 AOV73:AOW73 AYO73 AYR73:AYS73 BIK73 BIN73:BIO73 BSG73 BSJ73:BSK73 CCC73 CCF73:CCG73 CLY73 CMB73:CMC73 CVU73 CVX73:CVY73 DFQ73 DFT73:DFU73 DPM73 DPP73:DPQ73 DZI73 DZL73:DZM73 EJE73 EJH73:EJI73 ETA73 ETD73:ETE73 FCW73 FCZ73:FDA73 FMS73 FMV73:FMW73 FWO73 FWR73:FWS73 GGK73 GGN73:GGO73 GQG73 GQJ73:GQK73 HAC73 HAF73:HAG73 HJY73 HKB73:HKC73 HTU73 HTX73:HTY73 IDQ73 IDT73:IDU73 INM73 INP73:INQ73 IXI73 IXL73:IXM73 JHE73 JHH73:JHI73 JRA73 JRD73:JRE73 KAW73 KAZ73:KBA73 KKS73 KKV73:KKW73 KUO73 KUR73:KUS73 LEK73 LEN73:LEO73 LOG73 LOJ73:LOK73 LYC73 LYF73:LYG73 MHY73 MIB73:MIC73 MRU73 MRX73:MRY73 NBQ73 NBT73:NBU73 NLM73 NLP73:NLQ73 NVI73 NVL73:NVM73 OFE73 OFH73:OFI73 OPA73 OPD73:OPE73 OYW73 OYZ73:OZA73 PIS73 PIV73:PIW73 PSO73 PSR73:PSS73 QCK73 QCN73:QCO73 QMG73 QMJ73:QMK73 QWC73 QWF73:QWG73 RFY73 RGB73:RGC73 RPU73 RPX73:RPY73 RZQ73 RZT73:RZU73 SJM73 SJP73:SJQ73 STI73 STL73:STM73 TDE73 TDH73:TDI73 TNA73 TND73:TNE73 TWW73 TWZ73:TXA73 UGS73 UGV73:UGW73 UQO73 UQR73:UQS73 VAK73 VAN73:VAO73 VKG73 VKJ73:VKK73 VUC73 VUF73:VUG73 WDY73 WEB73:WEC73 WNU73 WNX73:WNY73 WXQ73 WXT73:WXU73 KV82 KY82:KZ82 UR82 UU82:UV82 AEN82 AEQ82:AER82 AOJ82 AOM82:AON82 AYF82 AYI82:AYJ82 BIB82 BIE82:BIF82 BRX82 BSA82:BSB82 CBT82 CBW82:CBX82 CLP82 CLS82:CLT82 CVL82 CVO82:CVP82 DFH82 DFK82:DFL82 DPD82 DPG82:DPH82 DYZ82 DZC82:DZD82 EIV82 EIY82:EIZ82 ESR82 ESU82:ESV82 FCN82 FCQ82:FCR82 FMJ82 FMM82:FMN82 FWF82 FWI82:FWJ82 GGB82 GGE82:GGF82 GPX82 GQA82:GQB82 GZT82 GZW82:GZX82 HJP82 HJS82:HJT82 HTL82 HTO82:HTP82 IDH82 IDK82:IDL82 IND82 ING82:INH82 IWZ82 IXC82:IXD82 JGV82 JGY82:JGZ82 JQR82 JQU82:JQV82 KAN82 KAQ82:KAR82 KKJ82 KKM82:KKN82 KUF82 KUI82:KUJ82 LEB82 LEE82:LEF82 LNX82 LOA82:LOB82 LXT82 LXW82:LXX82 MHP82 MHS82:MHT82 MRL82 MRO82:MRP82 NBH82 NBK82:NBL82 NLD82 NLG82:NLH82 NUZ82 NVC82:NVD82 OEV82 OEY82:OEZ82 OOR82 OOU82:OOV82 OYN82 OYQ82:OYR82 PIJ82 PIM82:PIN82 PSF82 PSI82:PSJ82 QCB82 QCE82:QCF82 QLX82 QMA82:QMB82 QVT82 QVW82:QVX82 RFP82 RFS82:RFT82 RPL82 RPO82:RPP82 RZH82 RZK82:RZL82 SJD82 SJG82:SJH82 SSZ82 STC82:STD82 TCV82 TCY82:TCZ82 TMR82 TMU82:TMV82 TWN82 TWQ82:TWR82 UGJ82 UGM82:UGN82 UQF82 UQI82:UQJ82 VAB82 VAE82:VAF82 VJX82 VKA82:VKB82 VTT82 VTW82:VTX82 WDP82 WDS82:WDT82 WNL82 WNO82:WNP82 WXH82 WXK82:WXL82 KT83:KT89 UP83:UP89 AEL83:AEL89 AOH83:AOH89 AYD83:AYD89 BHZ83:BHZ89 BRV83:BRV89 CBR83:CBR89 CLN83:CLN89 CVJ83:CVJ89 DFF83:DFF89 DPB83:DPB89 DYX83:DYX89 EIT83:EIT89 ESP83:ESP89 FCL83:FCL89 FMH83:FMH89 FWD83:FWD89 GFZ83:GFZ89 GPV83:GPV89 GZR83:GZR89 HJN83:HJN89 HTJ83:HTJ89 IDF83:IDF89 INB83:INB89 IWX83:IWX89 JGT83:JGT89 JQP83:JQP89 KAL83:KAL89 KKH83:KKH89 KUD83:KUD89 LDZ83:LDZ89 LNV83:LNV89 LXR83:LXR89 MHN83:MHN89 MRJ83:MRJ89 NBF83:NBF89 NLB83:NLB89 NUX83:NUX89 OET83:OET89 OOP83:OOP89 OYL83:OYL89 PIH83:PIH89 PSD83:PSD89 QBZ83:QBZ89 QLV83:QLV89 QVR83:QVR89 RFN83:RFN89 RPJ83:RPJ89 RZF83:RZF89 SJB83:SJB89 SSX83:SSX89 TCT83:TCT89 TMP83:TMP89 TWL83:TWL89 UGH83:UGH89 UQD83:UQD89 UZZ83:UZZ89 VJV83:VJV89 VTR83:VTR89 WDN83:WDN89 WNJ83:WNJ89 WXF83:WXF89 KW83:KX89 US83:UT89 AEO83:AEP89 AOK83:AOL89 AYG83:AYH89 BIC83:BID89 BRY83:BRZ89 CBU83:CBV89 CLQ83:CLR89 CVM83:CVN89 DFI83:DFJ89 DPE83:DPF89 DZA83:DZB89 EIW83:EIX89 ESS83:EST89 FCO83:FCP89 FMK83:FML89 FWG83:FWH89 GGC83:GGD89 GPY83:GPZ89 GZU83:GZV89 HJQ83:HJR89 HTM83:HTN89 IDI83:IDJ89 INE83:INF89 IXA83:IXB89 JGW83:JGX89 JQS83:JQT89 KAO83:KAP89 KKK83:KKL89 KUG83:KUH89 LEC83:LED89 LNY83:LNZ89 LXU83:LXV89 MHQ83:MHR89 MRM83:MRN89 NBI83:NBJ89 NLE83:NLF89 NVA83:NVB89 OEW83:OEX89 OOS83:OOT89 OYO83:OYP89 PIK83:PIL89 PSG83:PSH89 QCC83:QCD89 QLY83:QLZ89 QVU83:QVV89 RFQ83:RFR89 RPM83:RPN89 RZI83:RZJ89 SJE83:SJF89 STA83:STB89 TCW83:TCX89 TMS83:TMT89 TWO83:TWP89 UGK83:UGL89 UQG83:UQH89 VAC83:VAD89 VJY83:VJZ89 VTU83:VTV89 WDQ83:WDR89 WNM83:WNN89 WXI83:WXJ89 WXF76:WXG77 WXI78:WXJ81 WNJ76:WNK77 WNM78:WNN81 WDN76:WDO77 WDQ78:WDR81 VTR76:VTS77 VTU78:VTV81 VJV76:VJW77 VJY78:VJZ81 UZZ76:VAA77 VAC78:VAD81 UQD76:UQE77 UQG78:UQH81 UGH76:UGI77 UGK78:UGL81 TWL76:TWM77 TWO78:TWP81 TMP76:TMQ77 TMS78:TMT81 TCT76:TCU77 TCW78:TCX81 SSX76:SSY77 STA78:STB81 SJB76:SJC77 SJE78:SJF81 RZF76:RZG77 RZI78:RZJ81 RPJ76:RPK77 RPM78:RPN81 RFN76:RFO77 RFQ78:RFR81 QVR76:QVS77 QVU78:QVV81 QLV76:QLW77 QLY78:QLZ81 QBZ76:QCA77 QCC78:QCD81 PSD76:PSE77 PSG78:PSH81 PIH76:PII77 PIK78:PIL81 OYL76:OYM77 OYO78:OYP81 OOP76:OOQ77 OOS78:OOT81 OET76:OEU77 OEW78:OEX81 NUX76:NUY77 NVA78:NVB81 NLB76:NLC77 NLE78:NLF81 NBF76:NBG77 NBI78:NBJ81 MRJ76:MRK77 MRM78:MRN81 MHN76:MHO77 MHQ78:MHR81 LXR76:LXS77 LXU78:LXV81 LNV76:LNW77 LNY78:LNZ81 LDZ76:LEA77 LEC78:LED81 KUD76:KUE77 KUG78:KUH81 KKH76:KKI77 KKK78:KKL81 KAL76:KAM77 KAO78:KAP81 JQP76:JQQ77 JQS78:JQT81 JGT76:JGU77 JGW78:JGX81 IWX76:IWY77 IXA78:IXB81 INB76:INC77 INE78:INF81 IDF76:IDG77 IDI78:IDJ81 HTJ76:HTK77 HTM78:HTN81 HJN76:HJO77 HJQ78:HJR81 GZR76:GZS77 GZU78:GZV81 GPV76:GPW77 GPY78:GPZ81 GFZ76:GGA77 GGC78:GGD81 FWD76:FWE77 FWG78:FWH81 FMH76:FMI77 FMK78:FML81 FCL76:FCM77 FCO78:FCP81 ESP76:ESQ77 ESS78:EST81 EIT76:EIU77 EIW78:EIX81 DYX76:DYY77 DZA78:DZB81 DPB76:DPC77 DPE78:DPF81 DFF76:DFG77 DFI78:DFJ81 CVJ76:CVK77 CVM78:CVN81 CLN76:CLO77 CLQ78:CLR81 CBR76:CBS77 CBU78:CBV81 BRV76:BRW77 BRY78:BRZ81 BHZ76:BIA77 BIC78:BID81 AYD76:AYE77 AYG78:AYH81 AOH76:AOI77 AOK78:AOL81 AEL76:AEM77 AEO78:AEP81 UP76:UQ77 US78:UT81 KT76:KU77 KW78:KX81 WXC76:WXC77 WXF78:WXF81 WNG76:WNG77 WNJ78:WNJ81 WDK76:WDK77 WDN78:WDN81 VTO76:VTO77 VTR78:VTR81 VJS76:VJS77 VJV78:VJV81 UZW76:UZW77 UZZ78:UZZ81 UQA76:UQA77 UQD78:UQD81 UGE76:UGE77 UGH78:UGH81 TWI76:TWI77 TWL78:TWL81 TMM76:TMM77 TMP78:TMP81 TCQ76:TCQ77 TCT78:TCT81 SSU76:SSU77 SSX78:SSX81 SIY76:SIY77 SJB78:SJB81 RZC76:RZC77 RZF78:RZF81 RPG76:RPG77 RPJ78:RPJ81 RFK76:RFK77 RFN78:RFN81 QVO76:QVO77 QVR78:QVR81 QLS76:QLS77 QLV78:QLV81 QBW76:QBW77 QBZ78:QBZ81 PSA76:PSA77 PSD78:PSD81 PIE76:PIE77 PIH78:PIH81 OYI76:OYI77 OYL78:OYL81 OOM76:OOM77 OOP78:OOP81 OEQ76:OEQ77 OET78:OET81 NUU76:NUU77 NUX78:NUX81 NKY76:NKY77 NLB78:NLB81 NBC76:NBC77 NBF78:NBF81 MRG76:MRG77 MRJ78:MRJ81 MHK76:MHK77 MHN78:MHN81 LXO76:LXO77 LXR78:LXR81 LNS76:LNS77 LNV78:LNV81 LDW76:LDW77 LDZ78:LDZ81 KUA76:KUA77 KUD78:KUD81 KKE76:KKE77 KKH78:KKH81 KAI76:KAI77 KAL78:KAL81 JQM76:JQM77 JQP78:JQP81 JGQ76:JGQ77 JGT78:JGT81 IWU76:IWU77 IWX78:IWX81 IMY76:IMY77 INB78:INB81 IDC76:IDC77 IDF78:IDF81 HTG76:HTG77 HTJ78:HTJ81 HJK76:HJK77 HJN78:HJN81 GZO76:GZO77 GZR78:GZR81 GPS76:GPS77 GPV78:GPV81 GFW76:GFW77 GFZ78:GFZ81 FWA76:FWA77 FWD78:FWD81 FME76:FME77 FMH78:FMH81 FCI76:FCI77 FCL78:FCL81 ESM76:ESM77 ESP78:ESP81 EIQ76:EIQ77 EIT78:EIT81 DYU76:DYU77 DYX78:DYX81 DOY76:DOY77 DPB78:DPB81 DFC76:DFC77 DFF78:DFF81 CVG76:CVG77 CVJ78:CVJ81 CLK76:CLK77 CLN78:CLN81 CBO76:CBO77 CBR78:CBR81 BRS76:BRS77 BRV78:BRV81 BHW76:BHW77 BHZ78:BHZ81 AYA76:AYA77 AYD78:AYD81 AOE76:AOE77 AOH78:AOH81 AEI76:AEI77 AEL78:AEL81 UM76:UM77 UP78:UP81 KQ76:KQ77 KT78:KT81 BA82 BB82" xr:uid="{74C9EF8E-C353-49C7-AC8F-E59C022ABA15}">
      <formula1>1</formula1>
      <formula2>5</formula2>
    </dataValidation>
    <dataValidation allowBlank="1" showInputMessage="1" showErrorMessage="1" prompt="入力方法_x000a__x000a_２３秒０１　＝23.01_x000a__x000a_１分を超える場合_x000a_１分　　　　　　 ＝100.00_x000a_１分２秒１３　　＝102.13_x000a_１分１２秒２　　＝112.20_x000a_31分32秒45　　＝3132.45" sqref="N9:N66 J9:J66" xr:uid="{247657AA-80E2-4E6A-B778-2DA90FE71C4A}"/>
    <dataValidation allowBlank="1" showInputMessage="1" showErrorMessage="1" prompt="入力方法_x000a__x000a_２３秒０１　＝23.01_x000a__x000a_１分を超える場合_x000a_１分　　　　　　 ＝100.00_x000a_１分２秒１３　　＝102.13_x000a_１分１２秒２　　＝112.20" sqref="N7" xr:uid="{5CD50D1B-E977-4E47-8C04-836108BB3993}"/>
    <dataValidation allowBlank="1" showInputMessage="1" showErrorMessage="1" prompt="個人種目の選手番号を入力してください。" sqref="E75:E81 E84:E89 I75:I81 I84:I89 M75:M81 M84:M89 Q75:Q81 Q84:Q89" xr:uid="{96717CAC-FCCB-427A-8985-165F2A6D2BE3}"/>
    <dataValidation allowBlank="1" showInputMessage="1" showErrorMessage="1" prompt="119以下_x000a_120_x000a_160_x000a_200_x000a_240_x000a_280_x000a_320_x000a_" sqref="D74 D83" xr:uid="{C7A69BF2-DDB7-4EAB-9904-319D7D7BA0F6}"/>
    <dataValidation allowBlank="1" showInputMessage="1" showErrorMessage="1" promptTitle="下記で入力してください。" prompt="_x000a_男子　＝１_x000a_女子　＝２_x000a_混合　＝３_x000a_" sqref="C74 C83" xr:uid="{9B87E001-0D63-41F7-A30F-225BE96275D2}"/>
    <dataValidation allowBlank="1" showInputMessage="1" showErrorMessage="1" prompt="50　　100　　200" sqref="LG73 VC73 AEY73 AOU73 AYQ73 BIM73 BSI73 CCE73 CMA73 CVW73 DFS73 DPO73 DZK73 EJG73 ETC73 FCY73 FMU73 FWQ73 GGM73 GQI73 HAE73 HKA73 HTW73 IDS73 INO73 IXK73 JHG73 JRC73 KAY73 KKU73 KUQ73 LEM73 LOI73 LYE73 MIA73 MRW73 NBS73 NLO73 NVK73 OFG73 OPC73 OYY73 PIU73 PSQ73 QCM73 QMI73 QWE73 RGA73 RPW73 RZS73 SJO73 STK73 TDG73 TNC73 TWY73 UGU73 UQQ73 VAM73 VKI73 VUE73 WEA73 WNW73 WXS73 KX82 UT82 AEP82 AOL82 AYH82 BID82 BRZ82 CBV82 CLR82 CVN82 DFJ82 DPF82 DZB82 EIX82 EST82 FCP82 FML82 FWH82 GGD82 GPZ82 GZV82 HJR82 HTN82 IDJ82 INF82 IXB82 JGX82 JQT82 KAP82 KKL82 KUH82 LED82 LNZ82 LXV82 MHR82 MRN82 NBJ82 NLF82 NVB82 OEX82 OOT82 OYP82 PIL82 PSH82 QCD82 QLZ82 QVV82 RFR82 RPN82 RZJ82 SJF82 STB82 TCX82 TMT82 TWP82 UGL82 UQH82 VAD82 VJZ82 VTV82 WDR82 WNN82 WXJ82 KV83:KV89 UR83:UR89 AEN83:AEN89 AOJ83:AOJ89 AYF83:AYF89 BIB83:BIB89 BRX83:BRX89 CBT83:CBT89 CLP83:CLP89 CVL83:CVL89 DFH83:DFH89 DPD83:DPD89 DYZ83:DYZ89 EIV83:EIV89 ESR83:ESR89 FCN83:FCN89 FMJ83:FMJ89 FWF83:FWF89 GGB83:GGB89 GPX83:GPX89 GZT83:GZT89 HJP83:HJP89 HTL83:HTL89 IDH83:IDH89 IND83:IND89 IWZ83:IWZ89 JGV83:JGV89 JQR83:JQR89 KAN83:KAN89 KKJ83:KKJ89 KUF83:KUF89 LEB83:LEB89 LNX83:LNX89 LXT83:LXT89 MHP83:MHP89 MRL83:MRL89 NBH83:NBH89 NLD83:NLD89 NUZ83:NUZ89 OEV83:OEV89 OOR83:OOR89 OYN83:OYN89 PIJ83:PIJ89 PSF83:PSF89 QCB83:QCB89 QLX83:QLX89 QVT83:QVT89 RFP83:RFP89 RPL83:RPL89 RZH83:RZH89 SJD83:SJD89 SSZ83:SSZ89 TCV83:TCV89 TMR83:TMR89 TWN83:TWN89 UGJ83:UGJ89 UQF83:UQF89 VAB83:VAB89 VJX83:VJX89 VTT83:VTT89 WDP83:WDP89 WNL83:WNL89 WXH83:WXH89 WXE76:WXE77 WXH78:WXH81 WNI76:WNI77 WNL78:WNL81 WDM76:WDM77 WDP78:WDP81 VTQ76:VTQ77 VTT78:VTT81 VJU76:VJU77 VJX78:VJX81 UZY76:UZY77 VAB78:VAB81 UQC76:UQC77 UQF78:UQF81 UGG76:UGG77 UGJ78:UGJ81 TWK76:TWK77 TWN78:TWN81 TMO76:TMO77 TMR78:TMR81 TCS76:TCS77 TCV78:TCV81 SSW76:SSW77 SSZ78:SSZ81 SJA76:SJA77 SJD78:SJD81 RZE76:RZE77 RZH78:RZH81 RPI76:RPI77 RPL78:RPL81 RFM76:RFM77 RFP78:RFP81 QVQ76:QVQ77 QVT78:QVT81 QLU76:QLU77 QLX78:QLX81 QBY76:QBY77 QCB78:QCB81 PSC76:PSC77 PSF78:PSF81 PIG76:PIG77 PIJ78:PIJ81 OYK76:OYK77 OYN78:OYN81 OOO76:OOO77 OOR78:OOR81 OES76:OES77 OEV78:OEV81 NUW76:NUW77 NUZ78:NUZ81 NLA76:NLA77 NLD78:NLD81 NBE76:NBE77 NBH78:NBH81 MRI76:MRI77 MRL78:MRL81 MHM76:MHM77 MHP78:MHP81 LXQ76:LXQ77 LXT78:LXT81 LNU76:LNU77 LNX78:LNX81 LDY76:LDY77 LEB78:LEB81 KUC76:KUC77 KUF78:KUF81 KKG76:KKG77 KKJ78:KKJ81 KAK76:KAK77 KAN78:KAN81 JQO76:JQO77 JQR78:JQR81 JGS76:JGS77 JGV78:JGV81 IWW76:IWW77 IWZ78:IWZ81 INA76:INA77 IND78:IND81 IDE76:IDE77 IDH78:IDH81 HTI76:HTI77 HTL78:HTL81 HJM76:HJM77 HJP78:HJP81 GZQ76:GZQ77 GZT78:GZT81 GPU76:GPU77 GPX78:GPX81 GFY76:GFY77 GGB78:GGB81 FWC76:FWC77 FWF78:FWF81 FMG76:FMG77 FMJ78:FMJ81 FCK76:FCK77 FCN78:FCN81 ESO76:ESO77 ESR78:ESR81 EIS76:EIS77 EIV78:EIV81 DYW76:DYW77 DYZ78:DYZ81 DPA76:DPA77 DPD78:DPD81 DFE76:DFE77 DFH78:DFH81 CVI76:CVI77 CVL78:CVL81 CLM76:CLM77 CLP78:CLP81 CBQ76:CBQ77 CBT78:CBT81 BRU76:BRU77 BRX78:BRX81 BHY76:BHY77 BIB78:BIB81 AYC76:AYC77 AYF78:AYF81 AOG76:AOG77 AOJ78:AOJ81 AEK76:AEK77 AEN78:AEN81 UO76:UO77 UR78:UR81 KS76:KS77 KV78:KV81" xr:uid="{9E661A66-A564-42C4-A6F3-3DB06B51BDE1}"/>
    <dataValidation allowBlank="1" showInputMessage="1" showErrorMessage="1" sqref="E74 I74 M74 Q74 E83 I83 M83 Q83 T84:T89 R84:R89 T75:T81 R75:R81 P75:P81 N75:N81 P84:P89 N84:N89 L75:L81 J75:J81 L84:L89 J84:J89 H75:H81 F75:F81 H84:H89 F84:F89" xr:uid="{5413CFE3-E930-4EB7-9FFC-8CF57727E3D3}"/>
    <dataValidation showInputMessage="1" prompt="_x000a_" sqref="LJ73 VF73 AFB73 AOX73 AYT73 BIP73 BSL73 CCH73 CMD73 CVZ73 DFV73 DPR73 DZN73 EJJ73 ETF73 FDB73 FMX73 FWT73 GGP73 GQL73 HAH73 HKD73 HTZ73 IDV73 INR73 IXN73 JHJ73 JRF73 KBB73 KKX73 KUT73 LEP73 LOL73 LYH73 MID73 MRZ73 NBV73 NLR73 NVN73 OFJ73 OPF73 OZB73 PIX73 PST73 QCP73 QML73 QWH73 RGD73 RPZ73 RZV73 SJR73 STN73 TDJ73 TNF73 TXB73 UGX73 UQT73 VAP73 VKL73 VUH73 WED73 WNZ73 WXV73 LA82 UW82 AES82 AOO82 AYK82 BIG82 BSC82 CBY82 CLU82 CVQ82 DFM82 DPI82 DZE82 EJA82 ESW82 FCS82 FMO82 FWK82 GGG82 GQC82 GZY82 HJU82 HTQ82 IDM82 INI82 IXE82 JHA82 JQW82 KAS82 KKO82 KUK82 LEG82 LOC82 LXY82 MHU82 MRQ82 NBM82 NLI82 NVE82 OFA82 OOW82 OYS82 PIO82 PSK82 QCG82 QMC82 QVY82 RFU82 RPQ82 RZM82 SJI82 STE82 TDA82 TMW82 TWS82 UGO82 UQK82 VAG82 VKC82 VTY82 WDU82 WNQ82 WXM82 KY78:KY81 KV76:KV77 KY83:KY89 UU83:UU89 AEQ83:AEQ89 AOM83:AOM89 AYI83:AYI89 BIE83:BIE89 BSA83:BSA89 CBW83:CBW89 CLS83:CLS89 CVO83:CVO89 DFK83:DFK89 DPG83:DPG89 DZC83:DZC89 EIY83:EIY89 ESU83:ESU89 FCQ83:FCQ89 FMM83:FMM89 FWI83:FWI89 GGE83:GGE89 GQA83:GQA89 GZW83:GZW89 HJS83:HJS89 HTO83:HTO89 IDK83:IDK89 ING83:ING89 IXC83:IXC89 JGY83:JGY89 JQU83:JQU89 KAQ83:KAQ89 KKM83:KKM89 KUI83:KUI89 LEE83:LEE89 LOA83:LOA89 LXW83:LXW89 MHS83:MHS89 MRO83:MRO89 NBK83:NBK89 NLG83:NLG89 NVC83:NVC89 OEY83:OEY89 OOU83:OOU89 OYQ83:OYQ89 PIM83:PIM89 PSI83:PSI89 QCE83:QCE89 QMA83:QMA89 QVW83:QVW89 RFS83:RFS89 RPO83:RPO89 RZK83:RZK89 SJG83:SJG89 STC83:STC89 TCY83:TCY89 TMU83:TMU89 TWQ83:TWQ89 UGM83:UGM89 UQI83:UQI89 VAE83:VAE89 VKA83:VKA89 VTW83:VTW89 WDS83:WDS89 WNO83:WNO89 WXK83:WXK89 WXH76:WXH77 WXK78:WXK81 WNL76:WNL77 WNO78:WNO81 WDP76:WDP77 WDS78:WDS81 VTT76:VTT77 VTW78:VTW81 VJX76:VJX77 VKA78:VKA81 VAB76:VAB77 VAE78:VAE81 UQF76:UQF77 UQI78:UQI81 UGJ76:UGJ77 UGM78:UGM81 TWN76:TWN77 TWQ78:TWQ81 TMR76:TMR77 TMU78:TMU81 TCV76:TCV77 TCY78:TCY81 SSZ76:SSZ77 STC78:STC81 SJD76:SJD77 SJG78:SJG81 RZH76:RZH77 RZK78:RZK81 RPL76:RPL77 RPO78:RPO81 RFP76:RFP77 RFS78:RFS81 QVT76:QVT77 QVW78:QVW81 QLX76:QLX77 QMA78:QMA81 QCB76:QCB77 QCE78:QCE81 PSF76:PSF77 PSI78:PSI81 PIJ76:PIJ77 PIM78:PIM81 OYN76:OYN77 OYQ78:OYQ81 OOR76:OOR77 OOU78:OOU81 OEV76:OEV77 OEY78:OEY81 NUZ76:NUZ77 NVC78:NVC81 NLD76:NLD77 NLG78:NLG81 NBH76:NBH77 NBK78:NBK81 MRL76:MRL77 MRO78:MRO81 MHP76:MHP77 MHS78:MHS81 LXT76:LXT77 LXW78:LXW81 LNX76:LNX77 LOA78:LOA81 LEB76:LEB77 LEE78:LEE81 KUF76:KUF77 KUI78:KUI81 KKJ76:KKJ77 KKM78:KKM81 KAN76:KAN77 KAQ78:KAQ81 JQR76:JQR77 JQU78:JQU81 JGV76:JGV77 JGY78:JGY81 IWZ76:IWZ77 IXC78:IXC81 IND76:IND77 ING78:ING81 IDH76:IDH77 IDK78:IDK81 HTL76:HTL77 HTO78:HTO81 HJP76:HJP77 HJS78:HJS81 GZT76:GZT77 GZW78:GZW81 GPX76:GPX77 GQA78:GQA81 GGB76:GGB77 GGE78:GGE81 FWF76:FWF77 FWI78:FWI81 FMJ76:FMJ77 FMM78:FMM81 FCN76:FCN77 FCQ78:FCQ81 ESR76:ESR77 ESU78:ESU81 EIV76:EIV77 EIY78:EIY81 DYZ76:DYZ77 DZC78:DZC81 DPD76:DPD77 DPG78:DPG81 DFH76:DFH77 DFK78:DFK81 CVL76:CVL77 CVO78:CVO81 CLP76:CLP77 CLS78:CLS81 CBT76:CBT77 CBW78:CBW81 BRX76:BRX77 BSA78:BSA81 BIB76:BIB77 BIE78:BIE81 AYF76:AYF77 AYI78:AYI81 AOJ76:AOJ77 AOM78:AOM81 AEN76:AEN77 AEQ78:AEQ81 UR76:UR77 UU78:UU81 BA84:BA89 BC75:BC81 BA75:BA81" xr:uid="{06620CA3-E4FD-4C14-96FA-DF16F7F211A0}"/>
    <dataValidation allowBlank="1" showInputMessage="1" showErrorMessage="1" prompt="1991/01/02形式で入力してください。_x000a_" sqref="LA73:LC73 UW73:UY73 AES73:AEU73 AOO73:AOQ73 AYK73:AYM73 BIG73:BII73 BSC73:BSE73 CBY73:CCA73 CLU73:CLW73 CVQ73:CVS73 DFM73:DFO73 DPI73:DPK73 DZE73:DZG73 EJA73:EJC73 ESW73:ESY73 FCS73:FCU73 FMO73:FMQ73 FWK73:FWM73 GGG73:GGI73 GQC73:GQE73 GZY73:HAA73 HJU73:HJW73 HTQ73:HTS73 IDM73:IDO73 INI73:INK73 IXE73:IXG73 JHA73:JHC73 JQW73:JQY73 KAS73:KAU73 KKO73:KKQ73 KUK73:KUM73 LEG73:LEI73 LOC73:LOE73 LXY73:LYA73 MHU73:MHW73 MRQ73:MRS73 NBM73:NBO73 NLI73:NLK73 NVE73:NVG73 OFA73:OFC73 OOW73:OOY73 OYS73:OYU73 PIO73:PIQ73 PSK73:PSM73 QCG73:QCI73 QMC73:QME73 QVY73:QWA73 RFU73:RFW73 RPQ73:RPS73 RZM73:RZO73 SJI73:SJK73 STE73:STG73 TDA73:TDC73 TMW73:TMY73 TWS73:TWU73 UGO73:UGQ73 UQK73:UQM73 VAG73:VAI73 VKC73:VKE73 VTY73:VUA73 WDU73:WDW73 WNQ73:WNS73 WXM73:WXO73 KR82:KT82 UN82:UP82 AEJ82:AEL82 AOF82:AOH82 AYB82:AYD82 BHX82:BHZ82 BRT82:BRV82 CBP82:CBR82 CLL82:CLN82 CVH82:CVJ82 DFD82:DFF82 DOZ82:DPB82 DYV82:DYX82 EIR82:EIT82 ESN82:ESP82 FCJ82:FCL82 FMF82:FMH82 FWB82:FWD82 GFX82:GFZ82 GPT82:GPV82 GZP82:GZR82 HJL82:HJN82 HTH82:HTJ82 IDD82:IDF82 IMZ82:INB82 IWV82:IWX82 JGR82:JGT82 JQN82:JQP82 KAJ82:KAL82 KKF82:KKH82 KUB82:KUD82 LDX82:LDZ82 LNT82:LNV82 LXP82:LXR82 MHL82:MHN82 MRH82:MRJ82 NBD82:NBF82 NKZ82:NLB82 NUV82:NUX82 OER82:OET82 OON82:OOP82 OYJ82:OYL82 PIF82:PIH82 PSB82:PSD82 QBX82:QBZ82 QLT82:QLV82 QVP82:QVR82 RFL82:RFN82 RPH82:RPJ82 RZD82:RZF82 SIZ82:SJB82 SSV82:SSX82 TCR82:TCT82 TMN82:TMP82 TWJ82:TWL82 UGF82:UGH82 UQB82:UQD82 UZX82:UZZ82 VJT82:VJV82 VTP82:VTR82 WDL82:WDN82 WNH82:WNJ82 WXD82:WXF82 KP83:KR89 AOD83:AOF89 BRR83:BRT89 CVF83:CVH89 DYT83:DYV89 FCH83:FCJ89 GFV83:GFX89 HJJ83:HJL89 IMX83:IMZ89 JQL83:JQN89 KTZ83:KUB89 LXN83:LXP89 NBB83:NBD89 OEP83:OER89 PID83:PIF89 QLR83:QLT89 RPF83:RPH89 SST83:SSV89 TWH83:TWJ89 UZV83:UZX89 WDJ83:WDL89 UL83:UN89 AXZ83:AYB89 CBN83:CBP89 DFB83:DFD89 EIP83:EIR89 FMD83:FMF89 GPR83:GPT89 HTF83:HTH89 IWT83:IWV89 KAH83:KAJ89 LDV83:LDX89 MHJ83:MHL89 NKX83:NKZ89 OOL83:OON89 PRZ83:PSB89 QVN83:QVP89 RZB83:RZD89 TCP83:TCR89 UGD83:UGF89 VJR83:VJT89 WNF83:WNH89 AEH83:AEJ89 BHV83:BHX89 CLJ83:CLL89 DOX83:DOZ89 ESL83:ESN89 FVZ83:FWB89 GZN83:GZP89 IDB83:IDD89 JGP83:JGR89 KKD83:KKF89 LNR83:LNT89 MRF83:MRH89 NUT83:NUV89 OYH83:OYJ89 QBV83:QBX89 RFJ83:RFL89 SIX83:SIZ89 TML83:TMN89 UPZ83:UQB89 VTN83:VTP89 WXB83:WXD89 WDG76:WDI77 WDJ78:WDL81 UZS76:UZU77 UZV78:UZX81 TWE76:TWG77 TWH78:TWJ81 SSQ76:SSS77 SST78:SSV81 RPC76:RPE77 RPF78:RPH81 QLO76:QLQ77 QLR78:QLT81 PIA76:PIC77 PID78:PIF81 OEM76:OEO77 OEP78:OER81 NAY76:NBA77 NBB78:NBD81 LXK76:LXM77 LXN78:LXP81 KTW76:KTY77 KTZ78:KUB81 JQI76:JQK77 JQL78:JQN81 IMU76:IMW77 IMX78:IMZ81 HJG76:HJI77 HJJ78:HJL81 GFS76:GFU77 GFV78:GFX81 FCE76:FCG77 FCH78:FCJ81 DYQ76:DYS77 DYT78:DYV81 CVC76:CVE77 CVF78:CVH81 BRO76:BRQ77 BRR78:BRT81 AOA76:AOC77 AOD78:AOF81 KM76:KO77 KP78:KR81 WWY76:WXA77 WXB78:WXD81 VTK76:VTM77 VTN78:VTP81 UPW76:UPY77 UPZ78:UQB81 TMI76:TMK77 TML78:TMN81 SIU76:SIW77 SIX78:SIZ81 RFG76:RFI77 RFJ78:RFL81 QBS76:QBU77 QBV78:QBX81 OYE76:OYG77 OYH78:OYJ81 NUQ76:NUS77 NUT78:NUV81 MRC76:MRE77 MRF78:MRH81 LNO76:LNQ77 LNR78:LNT81 KKA76:KKC77 KKD78:KKF81 JGM76:JGO77 JGP78:JGR81 ICY76:IDA77 IDB78:IDD81 GZK76:GZM77 GZN78:GZP81 FVW76:FVY77 FVZ78:FWB81 ESI76:ESK77 ESL78:ESN81 DOU76:DOW77 DOX78:DOZ81 CLG76:CLI77 CLJ78:CLL81 BHS76:BHU77 BHV78:BHX81 AEE76:AEG77 AEH78:AEJ81 WNC76:WNE77 WNF78:WNH81 VJO76:VJQ77 VJR78:VJT81 UGA76:UGC77 UGD78:UGF81 TCM76:TCO77 TCP78:TCR81 RYY76:RZA77 RZB78:RZD81 QVK76:QVM77 QVN78:QVP81 PRW76:PRY77 PRZ78:PSB81 OOI76:OOK77 OOL78:OON81 NKU76:NKW77 NKX78:NKZ81 MHG76:MHI77 MHJ78:MHL81 LDS76:LDU77 LDV78:LDX81 KAE76:KAG77 KAH78:KAJ81 IWQ76:IWS77 IWT78:IWV81 HTC76:HTE77 HTF78:HTH81 GPO76:GPQ77 GPR78:GPT81 FMA76:FMC77 FMD78:FMF81 EIM76:EIO77 EIP78:EIR81 DEY76:DFA77 DFB78:DFD81 CBK76:CBM77 CBN78:CBP81 AXW76:AXY77 AXZ78:AYB81 UI76:UK77 UL78:UN81" xr:uid="{33D89A28-E080-4A0E-80D7-1A77612BF39C}"/>
    <dataValidation type="whole" allowBlank="1" showInputMessage="1" showErrorMessage="1" sqref="BA67" xr:uid="{15A19EE3-B3E2-4BFB-AB17-55275C61DA6E}">
      <formula1>0</formula1>
      <formula2>1</formula2>
    </dataValidation>
  </dataValidations>
  <printOptions horizontalCentered="1"/>
  <pageMargins left="0.39370078740157483" right="0.39370078740157483" top="0.59055118110236227" bottom="0.39370078740157483" header="0.31496062992125984" footer="0.31496062992125984"/>
  <pageSetup paperSize="9" scale="4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00B0F0"/>
    <pageSetUpPr fitToPage="1"/>
  </sheetPr>
  <dimension ref="B1:BF4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9" width="5.625" style="6" customWidth="1"/>
    <col min="10" max="10" width="5.625" style="6" bestFit="1" customWidth="1"/>
    <col min="11" max="11" width="5.25" style="6" bestFit="1" customWidth="1"/>
    <col min="12" max="12" width="15" style="6" customWidth="1"/>
    <col min="13" max="13" width="5.625" style="6" bestFit="1" customWidth="1"/>
    <col min="14" max="14" width="13.75" style="6" customWidth="1"/>
    <col min="15" max="15" width="1.25" style="6" customWidth="1"/>
    <col min="16" max="51" width="1.25" style="6" hidden="1" customWidth="1" outlineLevel="1"/>
    <col min="52" max="52" width="3.125" style="7" customWidth="1" collapsed="1"/>
    <col min="53" max="53" width="12.5" style="262" customWidth="1"/>
    <col min="54" max="54" width="1.25" style="6" customWidth="1"/>
    <col min="55" max="55" width="18" style="6" bestFit="1" customWidth="1"/>
    <col min="56" max="57" width="8.75" style="6" customWidth="1"/>
    <col min="58" max="16384" width="9" style="6"/>
  </cols>
  <sheetData>
    <row r="1" spans="2:57" ht="24">
      <c r="B1" s="753" t="s">
        <v>473</v>
      </c>
      <c r="C1" s="753"/>
      <c r="D1" s="753"/>
      <c r="E1" s="678"/>
      <c r="AZ1" s="9" t="s">
        <v>174</v>
      </c>
    </row>
    <row r="2" spans="2:57" ht="24">
      <c r="B2" s="702" t="s">
        <v>427</v>
      </c>
      <c r="C2" s="702"/>
      <c r="D2" s="253" t="s">
        <v>328</v>
      </c>
      <c r="E2" s="253">
        <v>3</v>
      </c>
      <c r="AZ2" s="9" t="s">
        <v>174</v>
      </c>
    </row>
    <row r="3" spans="2:57" ht="24">
      <c r="B3" s="702" t="s">
        <v>428</v>
      </c>
      <c r="C3" s="702"/>
      <c r="D3" s="705" t="s">
        <v>196</v>
      </c>
      <c r="E3" s="705"/>
      <c r="AZ3" s="9" t="s">
        <v>174</v>
      </c>
    </row>
    <row r="4" spans="2:57" ht="24">
      <c r="B4" s="702" t="s">
        <v>172</v>
      </c>
      <c r="C4" s="702"/>
      <c r="D4" s="704" t="s">
        <v>195</v>
      </c>
      <c r="E4" s="704"/>
      <c r="AZ4" s="9" t="s">
        <v>174</v>
      </c>
    </row>
    <row r="5" spans="2:57" ht="24">
      <c r="B5" s="702" t="s">
        <v>170</v>
      </c>
      <c r="C5" s="702"/>
      <c r="D5" s="703" t="s">
        <v>17</v>
      </c>
      <c r="E5" s="703"/>
      <c r="AZ5" s="9" t="s">
        <v>174</v>
      </c>
    </row>
    <row r="6" spans="2:57" ht="24.75" thickBot="1">
      <c r="B6" s="723" t="s">
        <v>192</v>
      </c>
      <c r="C6" s="723"/>
      <c r="D6" s="723"/>
      <c r="E6" s="723"/>
      <c r="F6" s="723"/>
      <c r="G6" s="723"/>
      <c r="H6" s="723"/>
      <c r="I6" s="723"/>
      <c r="J6" s="723"/>
      <c r="K6" s="723"/>
      <c r="L6" s="723"/>
      <c r="M6" s="723"/>
      <c r="N6" s="723"/>
      <c r="AZ6" s="9" t="s">
        <v>174</v>
      </c>
    </row>
    <row r="7" spans="2:57" ht="12" customHeight="1">
      <c r="B7" s="724" t="s">
        <v>267</v>
      </c>
      <c r="C7" s="725" t="s">
        <v>190</v>
      </c>
      <c r="D7" s="744" t="s">
        <v>188</v>
      </c>
      <c r="E7" s="745"/>
      <c r="F7" s="788" t="s">
        <v>187</v>
      </c>
      <c r="G7" s="725" t="s">
        <v>185</v>
      </c>
      <c r="H7" s="788" t="s">
        <v>186</v>
      </c>
      <c r="I7" s="721" t="s">
        <v>260</v>
      </c>
      <c r="J7" s="806" t="s">
        <v>189</v>
      </c>
      <c r="K7" s="721" t="s">
        <v>184</v>
      </c>
      <c r="L7" s="790"/>
      <c r="M7" s="721" t="s">
        <v>268</v>
      </c>
      <c r="N7" s="794" t="s">
        <v>411</v>
      </c>
      <c r="AZ7" s="9"/>
      <c r="BA7" s="263" t="s">
        <v>296</v>
      </c>
    </row>
    <row r="8" spans="2:57" ht="12.75" thickBot="1">
      <c r="B8" s="742"/>
      <c r="C8" s="743"/>
      <c r="D8" s="186" t="s">
        <v>182</v>
      </c>
      <c r="E8" s="187" t="s">
        <v>181</v>
      </c>
      <c r="F8" s="789"/>
      <c r="G8" s="743"/>
      <c r="H8" s="789"/>
      <c r="I8" s="738"/>
      <c r="J8" s="807"/>
      <c r="K8" s="106" t="s">
        <v>180</v>
      </c>
      <c r="L8" s="188" t="s">
        <v>179</v>
      </c>
      <c r="M8" s="722"/>
      <c r="N8" s="795" t="s">
        <v>193</v>
      </c>
      <c r="AZ8" s="9"/>
      <c r="BA8" s="264" t="s">
        <v>126</v>
      </c>
    </row>
    <row r="9" spans="2:57" ht="24.75" thickTop="1">
      <c r="B9" s="10">
        <v>1</v>
      </c>
      <c r="C9" s="160" t="s">
        <v>202</v>
      </c>
      <c r="D9" s="189"/>
      <c r="E9" s="190"/>
      <c r="F9" s="18" t="s">
        <v>175</v>
      </c>
      <c r="G9" s="191"/>
      <c r="H9" s="14" t="str">
        <f t="shared" ref="H9:H28" si="0">IF(G9="","",DATEDIF(G9,$BD$15,"y"))</f>
        <v/>
      </c>
      <c r="I9" s="37"/>
      <c r="J9" s="18">
        <v>30</v>
      </c>
      <c r="K9" s="268"/>
      <c r="L9" s="269"/>
      <c r="M9" s="229"/>
      <c r="N9" s="42"/>
      <c r="AZ9" s="9" t="s">
        <v>174</v>
      </c>
      <c r="BA9" s="265" t="str">
        <f>D9&amp;"　"&amp;E9</f>
        <v>　</v>
      </c>
      <c r="BC9" s="281" t="s">
        <v>385</v>
      </c>
      <c r="BD9" s="280" t="str">
        <f>VLOOKUP($D$3,リスト!$C$1:$J$32,4,FALSE)</f>
        <v>必置</v>
      </c>
    </row>
    <row r="10" spans="2:57" ht="24">
      <c r="B10" s="19">
        <v>2</v>
      </c>
      <c r="C10" s="18" t="s">
        <v>176</v>
      </c>
      <c r="D10" s="192"/>
      <c r="E10" s="193"/>
      <c r="F10" s="18" t="s">
        <v>175</v>
      </c>
      <c r="G10" s="194"/>
      <c r="H10" s="15" t="str">
        <f t="shared" si="0"/>
        <v/>
      </c>
      <c r="I10" s="37"/>
      <c r="J10" s="18" t="s">
        <v>177</v>
      </c>
      <c r="K10" s="270"/>
      <c r="L10" s="271"/>
      <c r="M10" s="113"/>
      <c r="N10" s="230"/>
      <c r="AZ10" s="9" t="s">
        <v>174</v>
      </c>
      <c r="BA10" s="265" t="str">
        <f t="shared" ref="BA10:BA28" si="1">D10&amp;"　"&amp;E10</f>
        <v>　</v>
      </c>
      <c r="BC10" s="281" t="s">
        <v>386</v>
      </c>
      <c r="BD10" s="280" t="str">
        <f>VLOOKUP($D$3,リスト!$C$1:$J$32,5,FALSE)</f>
        <v>可</v>
      </c>
    </row>
    <row r="11" spans="2:57" ht="24">
      <c r="B11" s="19">
        <v>3</v>
      </c>
      <c r="C11" s="18" t="s">
        <v>176</v>
      </c>
      <c r="D11" s="192"/>
      <c r="E11" s="193"/>
      <c r="F11" s="18" t="s">
        <v>175</v>
      </c>
      <c r="G11" s="194"/>
      <c r="H11" s="15" t="str">
        <f t="shared" si="0"/>
        <v/>
      </c>
      <c r="I11" s="37"/>
      <c r="J11" s="39"/>
      <c r="K11" s="270"/>
      <c r="L11" s="271"/>
      <c r="M11" s="113"/>
      <c r="N11" s="230"/>
      <c r="AZ11" s="9" t="s">
        <v>174</v>
      </c>
      <c r="BA11" s="265" t="str">
        <f t="shared" si="1"/>
        <v>　</v>
      </c>
      <c r="BC11" s="281" t="s">
        <v>387</v>
      </c>
      <c r="BD11" s="280" t="str">
        <f>VLOOKUP($D$3,リスト!$C$1:$J$32,6,FALSE)</f>
        <v>減じない</v>
      </c>
    </row>
    <row r="12" spans="2:57" ht="24">
      <c r="B12" s="19">
        <v>4</v>
      </c>
      <c r="C12" s="18" t="s">
        <v>176</v>
      </c>
      <c r="D12" s="192"/>
      <c r="E12" s="193"/>
      <c r="F12" s="18" t="s">
        <v>175</v>
      </c>
      <c r="G12" s="194"/>
      <c r="H12" s="15" t="str">
        <f t="shared" si="0"/>
        <v/>
      </c>
      <c r="I12" s="37"/>
      <c r="J12" s="39"/>
      <c r="K12" s="270"/>
      <c r="L12" s="271"/>
      <c r="M12" s="113"/>
      <c r="N12" s="230"/>
      <c r="AZ12" s="9" t="s">
        <v>174</v>
      </c>
      <c r="BA12" s="265" t="str">
        <f t="shared" si="1"/>
        <v>　</v>
      </c>
      <c r="BC12" s="281" t="s">
        <v>430</v>
      </c>
      <c r="BD12" s="280" t="str">
        <f>VLOOKUP($D$3,リスト!$C$1:$J$32,7,FALSE)</f>
        <v>可</v>
      </c>
    </row>
    <row r="13" spans="2:57" ht="24">
      <c r="B13" s="19">
        <v>5</v>
      </c>
      <c r="C13" s="18" t="s">
        <v>176</v>
      </c>
      <c r="D13" s="192"/>
      <c r="E13" s="193"/>
      <c r="F13" s="18" t="s">
        <v>175</v>
      </c>
      <c r="G13" s="194"/>
      <c r="H13" s="15" t="str">
        <f t="shared" si="0"/>
        <v/>
      </c>
      <c r="I13" s="37"/>
      <c r="J13" s="39"/>
      <c r="K13" s="270"/>
      <c r="L13" s="271"/>
      <c r="M13" s="113"/>
      <c r="N13" s="230"/>
      <c r="AZ13" s="9" t="s">
        <v>174</v>
      </c>
      <c r="BA13" s="265" t="str">
        <f t="shared" si="1"/>
        <v>　</v>
      </c>
      <c r="BC13" s="281" t="s">
        <v>476</v>
      </c>
      <c r="BD13" s="280">
        <f>VLOOKUP($D$3,リスト!$C$1:$J$32,8,FALSE)</f>
        <v>20</v>
      </c>
    </row>
    <row r="14" spans="2:57" ht="24">
      <c r="B14" s="19">
        <v>6</v>
      </c>
      <c r="C14" s="18" t="s">
        <v>176</v>
      </c>
      <c r="D14" s="192"/>
      <c r="E14" s="193"/>
      <c r="F14" s="18" t="s">
        <v>175</v>
      </c>
      <c r="G14" s="194"/>
      <c r="H14" s="15" t="str">
        <f t="shared" si="0"/>
        <v/>
      </c>
      <c r="I14" s="37"/>
      <c r="J14" s="39"/>
      <c r="K14" s="270"/>
      <c r="L14" s="271"/>
      <c r="M14" s="113"/>
      <c r="N14" s="230"/>
      <c r="AZ14" s="9" t="s">
        <v>269</v>
      </c>
      <c r="BA14" s="265" t="str">
        <f t="shared" si="1"/>
        <v>　</v>
      </c>
    </row>
    <row r="15" spans="2:57" ht="24">
      <c r="B15" s="19">
        <v>7</v>
      </c>
      <c r="C15" s="18" t="s">
        <v>176</v>
      </c>
      <c r="D15" s="192"/>
      <c r="E15" s="193"/>
      <c r="F15" s="18" t="s">
        <v>175</v>
      </c>
      <c r="G15" s="194"/>
      <c r="H15" s="15" t="str">
        <f t="shared" si="0"/>
        <v/>
      </c>
      <c r="I15" s="37"/>
      <c r="J15" s="39"/>
      <c r="K15" s="270"/>
      <c r="L15" s="271"/>
      <c r="M15" s="113"/>
      <c r="N15" s="230"/>
      <c r="AZ15" s="9" t="s">
        <v>269</v>
      </c>
      <c r="BA15" s="265" t="str">
        <f t="shared" si="1"/>
        <v>　</v>
      </c>
      <c r="BC15" s="282" t="s">
        <v>173</v>
      </c>
      <c r="BD15" s="272">
        <v>45901</v>
      </c>
    </row>
    <row r="16" spans="2:57" ht="24">
      <c r="B16" s="19">
        <v>8</v>
      </c>
      <c r="C16" s="18" t="s">
        <v>176</v>
      </c>
      <c r="D16" s="192"/>
      <c r="E16" s="193"/>
      <c r="F16" s="18" t="s">
        <v>175</v>
      </c>
      <c r="G16" s="194"/>
      <c r="H16" s="15" t="str">
        <f t="shared" si="0"/>
        <v/>
      </c>
      <c r="I16" s="37"/>
      <c r="J16" s="39"/>
      <c r="K16" s="270"/>
      <c r="L16" s="271"/>
      <c r="M16" s="113"/>
      <c r="N16" s="230"/>
      <c r="AZ16" s="9" t="s">
        <v>269</v>
      </c>
      <c r="BA16" s="265" t="str">
        <f t="shared" si="1"/>
        <v>　</v>
      </c>
      <c r="BC16" s="442" t="str">
        <f>"40歳以上["&amp;YEAR(BD16)&amp;"/"&amp;MONTH(BD16)&amp;"/"&amp;DAY(BD16)&amp;"]までの誕生日は出場可。"</f>
        <v>40歳以上[1985/9/1]までの誕生日は出場可。</v>
      </c>
      <c r="BD16" s="133">
        <v>31291</v>
      </c>
      <c r="BE16" s="134">
        <f>DATEDIF(BD16,BD15,"ｙ")</f>
        <v>40</v>
      </c>
    </row>
    <row r="17" spans="2:58" ht="24">
      <c r="B17" s="19">
        <v>9</v>
      </c>
      <c r="C17" s="18" t="s">
        <v>176</v>
      </c>
      <c r="D17" s="192"/>
      <c r="E17" s="193"/>
      <c r="F17" s="18" t="s">
        <v>175</v>
      </c>
      <c r="G17" s="194"/>
      <c r="H17" s="15" t="str">
        <f t="shared" si="0"/>
        <v/>
      </c>
      <c r="I17" s="37"/>
      <c r="J17" s="39"/>
      <c r="K17" s="270"/>
      <c r="L17" s="271"/>
      <c r="M17" s="113"/>
      <c r="N17" s="230"/>
      <c r="AZ17" s="9" t="s">
        <v>269</v>
      </c>
      <c r="BA17" s="265" t="str">
        <f t="shared" si="1"/>
        <v>　</v>
      </c>
      <c r="BC17" s="442" t="str">
        <f>"39歳以下["&amp;YEAR(BD17)&amp;"/"&amp;MONTH(BD17)&amp;"/"&amp;DAY(BD17)&amp;"]以降の誕生日は出場不可"</f>
        <v>39歳以下[1985/9/2]以降の誕生日は出場不可</v>
      </c>
      <c r="BD17" s="133">
        <v>31292</v>
      </c>
      <c r="BE17" s="134">
        <f>DATEDIF(BD17,BD15,"ｙ")</f>
        <v>39</v>
      </c>
      <c r="BF17" s="425"/>
    </row>
    <row r="18" spans="2:58" ht="24">
      <c r="B18" s="19">
        <v>10</v>
      </c>
      <c r="C18" s="18" t="s">
        <v>176</v>
      </c>
      <c r="D18" s="192"/>
      <c r="E18" s="193"/>
      <c r="F18" s="18" t="s">
        <v>175</v>
      </c>
      <c r="G18" s="194"/>
      <c r="H18" s="15" t="str">
        <f t="shared" si="0"/>
        <v/>
      </c>
      <c r="I18" s="37"/>
      <c r="J18" s="39"/>
      <c r="K18" s="270"/>
      <c r="L18" s="271"/>
      <c r="M18" s="113"/>
      <c r="N18" s="230"/>
      <c r="AZ18" s="9" t="s">
        <v>269</v>
      </c>
      <c r="BA18" s="265" t="str">
        <f t="shared" si="1"/>
        <v>　</v>
      </c>
      <c r="BF18" s="425"/>
    </row>
    <row r="19" spans="2:58" ht="24">
      <c r="B19" s="19">
        <v>11</v>
      </c>
      <c r="C19" s="18" t="s">
        <v>176</v>
      </c>
      <c r="D19" s="192"/>
      <c r="E19" s="193"/>
      <c r="F19" s="18" t="s">
        <v>175</v>
      </c>
      <c r="G19" s="194"/>
      <c r="H19" s="15" t="str">
        <f t="shared" si="0"/>
        <v/>
      </c>
      <c r="I19" s="37"/>
      <c r="J19" s="39"/>
      <c r="K19" s="270"/>
      <c r="L19" s="271"/>
      <c r="M19" s="113"/>
      <c r="N19" s="230"/>
      <c r="AZ19" s="9" t="s">
        <v>269</v>
      </c>
      <c r="BA19" s="265" t="str">
        <f t="shared" si="1"/>
        <v>　</v>
      </c>
    </row>
    <row r="20" spans="2:58" ht="24">
      <c r="B20" s="19">
        <v>12</v>
      </c>
      <c r="C20" s="18" t="s">
        <v>176</v>
      </c>
      <c r="D20" s="192"/>
      <c r="E20" s="193"/>
      <c r="F20" s="18" t="s">
        <v>175</v>
      </c>
      <c r="G20" s="194"/>
      <c r="H20" s="15" t="str">
        <f t="shared" si="0"/>
        <v/>
      </c>
      <c r="I20" s="37"/>
      <c r="J20" s="39"/>
      <c r="K20" s="270"/>
      <c r="L20" s="271"/>
      <c r="M20" s="113"/>
      <c r="N20" s="230"/>
      <c r="AZ20" s="9" t="s">
        <v>269</v>
      </c>
      <c r="BA20" s="265" t="str">
        <f t="shared" si="1"/>
        <v>　</v>
      </c>
    </row>
    <row r="21" spans="2:58" ht="24">
      <c r="B21" s="19">
        <v>13</v>
      </c>
      <c r="C21" s="18" t="s">
        <v>176</v>
      </c>
      <c r="D21" s="192"/>
      <c r="E21" s="193"/>
      <c r="F21" s="18" t="s">
        <v>175</v>
      </c>
      <c r="G21" s="194"/>
      <c r="H21" s="15" t="str">
        <f t="shared" si="0"/>
        <v/>
      </c>
      <c r="I21" s="37"/>
      <c r="J21" s="39"/>
      <c r="K21" s="270"/>
      <c r="L21" s="271"/>
      <c r="M21" s="113"/>
      <c r="N21" s="230"/>
      <c r="AZ21" s="9" t="s">
        <v>269</v>
      </c>
      <c r="BA21" s="265" t="str">
        <f t="shared" si="1"/>
        <v>　</v>
      </c>
    </row>
    <row r="22" spans="2:58" ht="24">
      <c r="B22" s="19">
        <v>14</v>
      </c>
      <c r="C22" s="18" t="s">
        <v>176</v>
      </c>
      <c r="D22" s="192"/>
      <c r="E22" s="193"/>
      <c r="F22" s="18" t="s">
        <v>175</v>
      </c>
      <c r="G22" s="194"/>
      <c r="H22" s="15" t="str">
        <f t="shared" si="0"/>
        <v/>
      </c>
      <c r="I22" s="37"/>
      <c r="J22" s="39"/>
      <c r="K22" s="270"/>
      <c r="L22" s="271"/>
      <c r="M22" s="113"/>
      <c r="N22" s="230"/>
      <c r="AZ22" s="9" t="s">
        <v>269</v>
      </c>
      <c r="BA22" s="265" t="str">
        <f t="shared" si="1"/>
        <v>　</v>
      </c>
    </row>
    <row r="23" spans="2:58" ht="24">
      <c r="B23" s="19">
        <v>15</v>
      </c>
      <c r="C23" s="18" t="s">
        <v>176</v>
      </c>
      <c r="D23" s="192"/>
      <c r="E23" s="193"/>
      <c r="F23" s="18" t="s">
        <v>175</v>
      </c>
      <c r="G23" s="194"/>
      <c r="H23" s="15" t="str">
        <f t="shared" si="0"/>
        <v/>
      </c>
      <c r="I23" s="37"/>
      <c r="J23" s="39"/>
      <c r="K23" s="270"/>
      <c r="L23" s="271"/>
      <c r="M23" s="113"/>
      <c r="N23" s="230"/>
      <c r="AZ23" s="9" t="s">
        <v>269</v>
      </c>
      <c r="BA23" s="265" t="str">
        <f t="shared" si="1"/>
        <v>　</v>
      </c>
    </row>
    <row r="24" spans="2:58" ht="24">
      <c r="B24" s="19">
        <v>16</v>
      </c>
      <c r="C24" s="18" t="s">
        <v>176</v>
      </c>
      <c r="D24" s="192"/>
      <c r="E24" s="193"/>
      <c r="F24" s="18" t="s">
        <v>175</v>
      </c>
      <c r="G24" s="194"/>
      <c r="H24" s="15" t="str">
        <f t="shared" si="0"/>
        <v/>
      </c>
      <c r="I24" s="37"/>
      <c r="J24" s="39"/>
      <c r="K24" s="270"/>
      <c r="L24" s="271"/>
      <c r="M24" s="113"/>
      <c r="N24" s="230"/>
      <c r="AZ24" s="9" t="s">
        <v>269</v>
      </c>
      <c r="BA24" s="265" t="str">
        <f t="shared" si="1"/>
        <v>　</v>
      </c>
    </row>
    <row r="25" spans="2:58" ht="24">
      <c r="B25" s="19">
        <v>17</v>
      </c>
      <c r="C25" s="18" t="s">
        <v>176</v>
      </c>
      <c r="D25" s="192"/>
      <c r="E25" s="193"/>
      <c r="F25" s="18" t="s">
        <v>175</v>
      </c>
      <c r="G25" s="194"/>
      <c r="H25" s="15" t="str">
        <f t="shared" si="0"/>
        <v/>
      </c>
      <c r="I25" s="37"/>
      <c r="J25" s="39"/>
      <c r="K25" s="270"/>
      <c r="L25" s="271"/>
      <c r="M25" s="113"/>
      <c r="N25" s="230"/>
      <c r="AZ25" s="9" t="s">
        <v>269</v>
      </c>
      <c r="BA25" s="265" t="str">
        <f t="shared" si="1"/>
        <v>　</v>
      </c>
    </row>
    <row r="26" spans="2:58" ht="24">
      <c r="B26" s="19">
        <v>18</v>
      </c>
      <c r="C26" s="18" t="s">
        <v>176</v>
      </c>
      <c r="D26" s="192"/>
      <c r="E26" s="193"/>
      <c r="F26" s="18" t="s">
        <v>175</v>
      </c>
      <c r="G26" s="194"/>
      <c r="H26" s="15" t="str">
        <f t="shared" si="0"/>
        <v/>
      </c>
      <c r="I26" s="37"/>
      <c r="J26" s="39"/>
      <c r="K26" s="270"/>
      <c r="L26" s="271"/>
      <c r="M26" s="113"/>
      <c r="N26" s="230"/>
      <c r="AZ26" s="9" t="s">
        <v>269</v>
      </c>
      <c r="BA26" s="265" t="str">
        <f t="shared" si="1"/>
        <v>　</v>
      </c>
    </row>
    <row r="27" spans="2:58" ht="24">
      <c r="B27" s="19">
        <v>19</v>
      </c>
      <c r="C27" s="18" t="s">
        <v>176</v>
      </c>
      <c r="D27" s="192"/>
      <c r="E27" s="193"/>
      <c r="F27" s="18" t="s">
        <v>175</v>
      </c>
      <c r="G27" s="194"/>
      <c r="H27" s="15" t="str">
        <f t="shared" si="0"/>
        <v/>
      </c>
      <c r="I27" s="37"/>
      <c r="J27" s="39"/>
      <c r="K27" s="270"/>
      <c r="L27" s="271"/>
      <c r="M27" s="113"/>
      <c r="N27" s="230"/>
      <c r="AZ27" s="9" t="s">
        <v>269</v>
      </c>
      <c r="BA27" s="265" t="str">
        <f t="shared" si="1"/>
        <v>　</v>
      </c>
    </row>
    <row r="28" spans="2:58" ht="24.75" thickBot="1">
      <c r="B28" s="20">
        <v>20</v>
      </c>
      <c r="C28" s="21" t="s">
        <v>176</v>
      </c>
      <c r="D28" s="195"/>
      <c r="E28" s="196"/>
      <c r="F28" s="21" t="s">
        <v>175</v>
      </c>
      <c r="G28" s="197"/>
      <c r="H28" s="110" t="str">
        <f t="shared" si="0"/>
        <v/>
      </c>
      <c r="I28" s="38"/>
      <c r="J28" s="40"/>
      <c r="K28" s="273"/>
      <c r="L28" s="274"/>
      <c r="M28" s="114"/>
      <c r="N28" s="231"/>
      <c r="AZ28" s="9" t="s">
        <v>269</v>
      </c>
      <c r="BA28" s="265" t="str">
        <f t="shared" si="1"/>
        <v>　</v>
      </c>
    </row>
    <row r="29" spans="2:58">
      <c r="B29" s="9"/>
    </row>
    <row r="30" spans="2:58" ht="12.75" thickBot="1">
      <c r="B30" s="723" t="s">
        <v>431</v>
      </c>
      <c r="C30" s="723"/>
      <c r="D30" s="723"/>
      <c r="E30" s="723"/>
      <c r="F30" s="723"/>
      <c r="G30" s="723"/>
      <c r="H30" s="723"/>
      <c r="I30" s="723"/>
      <c r="J30" s="723"/>
      <c r="K30" s="723"/>
      <c r="L30" s="723"/>
      <c r="M30" s="723"/>
      <c r="N30" s="723"/>
    </row>
    <row r="31" spans="2:58" ht="12.75" thickBot="1">
      <c r="B31" s="724" t="s">
        <v>266</v>
      </c>
      <c r="C31" s="725"/>
      <c r="D31" s="254" t="s">
        <v>182</v>
      </c>
      <c r="E31" s="255" t="s">
        <v>181</v>
      </c>
      <c r="F31" s="779" t="s">
        <v>168</v>
      </c>
      <c r="G31" s="735"/>
      <c r="H31" s="735"/>
      <c r="I31" s="735"/>
      <c r="J31" s="735"/>
      <c r="K31" s="735"/>
      <c r="L31" s="735"/>
      <c r="M31" s="736"/>
      <c r="N31" s="257" t="s">
        <v>193</v>
      </c>
    </row>
    <row r="32" spans="2:58" ht="13.5" thickTop="1" thickBot="1">
      <c r="B32" s="726"/>
      <c r="C32" s="727"/>
      <c r="D32" s="260"/>
      <c r="E32" s="261"/>
      <c r="F32" s="791"/>
      <c r="G32" s="792"/>
      <c r="H32" s="792"/>
      <c r="I32" s="792"/>
      <c r="J32" s="792"/>
      <c r="K32" s="792"/>
      <c r="L32" s="792"/>
      <c r="M32" s="793"/>
      <c r="N32" s="259"/>
      <c r="BA32" s="266"/>
    </row>
    <row r="33" spans="2:53">
      <c r="BA33" s="266"/>
    </row>
    <row r="34" spans="2:53">
      <c r="B34" s="805" t="s">
        <v>429</v>
      </c>
      <c r="C34" s="805"/>
      <c r="D34" s="805"/>
      <c r="E34" s="805"/>
      <c r="F34" s="805"/>
      <c r="G34" s="805"/>
      <c r="H34" s="805"/>
      <c r="I34" s="805"/>
      <c r="J34" s="805"/>
      <c r="K34" s="805"/>
      <c r="L34" s="805"/>
      <c r="M34" s="805"/>
      <c r="N34" s="805"/>
      <c r="BA34" s="266"/>
    </row>
    <row r="35" spans="2:53">
      <c r="B35" s="796" t="s">
        <v>497</v>
      </c>
      <c r="C35" s="797"/>
      <c r="D35" s="797"/>
      <c r="E35" s="797"/>
      <c r="F35" s="797"/>
      <c r="G35" s="797"/>
      <c r="H35" s="797"/>
      <c r="I35" s="797"/>
      <c r="J35" s="797"/>
      <c r="K35" s="797"/>
      <c r="L35" s="797"/>
      <c r="M35" s="797"/>
      <c r="N35" s="798"/>
      <c r="BA35" s="266"/>
    </row>
    <row r="36" spans="2:53">
      <c r="B36" s="799"/>
      <c r="C36" s="800"/>
      <c r="D36" s="800"/>
      <c r="E36" s="800"/>
      <c r="F36" s="800"/>
      <c r="G36" s="800"/>
      <c r="H36" s="800"/>
      <c r="I36" s="800"/>
      <c r="J36" s="800"/>
      <c r="K36" s="800"/>
      <c r="L36" s="800"/>
      <c r="M36" s="800"/>
      <c r="N36" s="801"/>
      <c r="BA36" s="266"/>
    </row>
    <row r="37" spans="2:53">
      <c r="B37" s="799"/>
      <c r="C37" s="800"/>
      <c r="D37" s="800"/>
      <c r="E37" s="800"/>
      <c r="F37" s="800"/>
      <c r="G37" s="800"/>
      <c r="H37" s="800"/>
      <c r="I37" s="800"/>
      <c r="J37" s="800"/>
      <c r="K37" s="800"/>
      <c r="L37" s="800"/>
      <c r="M37" s="800"/>
      <c r="N37" s="801"/>
      <c r="BA37" s="266"/>
    </row>
    <row r="38" spans="2:53">
      <c r="B38" s="799"/>
      <c r="C38" s="800"/>
      <c r="D38" s="800"/>
      <c r="E38" s="800"/>
      <c r="F38" s="800"/>
      <c r="G38" s="800"/>
      <c r="H38" s="800"/>
      <c r="I38" s="800"/>
      <c r="J38" s="800"/>
      <c r="K38" s="800"/>
      <c r="L38" s="800"/>
      <c r="M38" s="800"/>
      <c r="N38" s="801"/>
      <c r="BA38" s="266"/>
    </row>
    <row r="39" spans="2:53">
      <c r="B39" s="799"/>
      <c r="C39" s="800"/>
      <c r="D39" s="800"/>
      <c r="E39" s="800"/>
      <c r="F39" s="800"/>
      <c r="G39" s="800"/>
      <c r="H39" s="800"/>
      <c r="I39" s="800"/>
      <c r="J39" s="800"/>
      <c r="K39" s="800"/>
      <c r="L39" s="800"/>
      <c r="M39" s="800"/>
      <c r="N39" s="801"/>
      <c r="BA39" s="266"/>
    </row>
    <row r="40" spans="2:53">
      <c r="B40" s="802"/>
      <c r="C40" s="803"/>
      <c r="D40" s="803"/>
      <c r="E40" s="803"/>
      <c r="F40" s="803"/>
      <c r="G40" s="803"/>
      <c r="H40" s="803"/>
      <c r="I40" s="803"/>
      <c r="J40" s="803"/>
      <c r="K40" s="803"/>
      <c r="L40" s="803"/>
      <c r="M40" s="803"/>
      <c r="N40" s="804"/>
      <c r="BA40" s="266"/>
    </row>
    <row r="41" spans="2:53">
      <c r="BA41" s="266"/>
    </row>
    <row r="44" spans="2:53">
      <c r="B44" s="6"/>
      <c r="AM44" s="7"/>
      <c r="AN44" s="262"/>
      <c r="AZ44" s="6"/>
      <c r="BA44" s="6"/>
    </row>
    <row r="45" spans="2:53">
      <c r="B45" s="6"/>
      <c r="AM45" s="7"/>
      <c r="AN45" s="262"/>
      <c r="AZ45" s="6"/>
      <c r="BA45" s="6"/>
    </row>
    <row r="46" spans="2:53">
      <c r="B46" s="6"/>
      <c r="AM46" s="7"/>
      <c r="AN46" s="262"/>
      <c r="AZ46" s="6"/>
      <c r="BA46" s="6"/>
    </row>
    <row r="47" spans="2:53">
      <c r="B47" s="6"/>
      <c r="AM47" s="7"/>
      <c r="AN47" s="262"/>
      <c r="AZ47" s="6"/>
      <c r="BA47" s="6"/>
    </row>
    <row r="48" spans="2:53">
      <c r="B48" s="6"/>
      <c r="AM48" s="7"/>
      <c r="AN48" s="262"/>
      <c r="AZ48" s="6"/>
      <c r="BA48" s="6"/>
    </row>
    <row r="49" spans="2:53">
      <c r="B49" s="6"/>
      <c r="AM49" s="7"/>
      <c r="AN49" s="262"/>
      <c r="AZ49" s="6"/>
      <c r="BA49" s="6"/>
    </row>
  </sheetData>
  <mergeCells count="26">
    <mergeCell ref="F31:M31"/>
    <mergeCell ref="F32:M32"/>
    <mergeCell ref="N7:N8"/>
    <mergeCell ref="B35:N40"/>
    <mergeCell ref="B34:N34"/>
    <mergeCell ref="B30:N30"/>
    <mergeCell ref="B31:C32"/>
    <mergeCell ref="M7:M8"/>
    <mergeCell ref="B7:B8"/>
    <mergeCell ref="C7:C8"/>
    <mergeCell ref="I7:I8"/>
    <mergeCell ref="J7:J8"/>
    <mergeCell ref="B1:E1"/>
    <mergeCell ref="F7:F8"/>
    <mergeCell ref="H7:H8"/>
    <mergeCell ref="G7:G8"/>
    <mergeCell ref="K7:L7"/>
    <mergeCell ref="D7:E7"/>
    <mergeCell ref="B5:C5"/>
    <mergeCell ref="D5:E5"/>
    <mergeCell ref="B2:C2"/>
    <mergeCell ref="B4:C4"/>
    <mergeCell ref="D4:E4"/>
    <mergeCell ref="B3:C3"/>
    <mergeCell ref="D3:E3"/>
    <mergeCell ref="B6:N6"/>
  </mergeCells>
  <phoneticPr fontId="7"/>
  <conditionalFormatting sqref="H9:H28">
    <cfRule type="expression" dxfId="40" priority="8">
      <formula>H9&lt;40</formula>
    </cfRule>
  </conditionalFormatting>
  <conditionalFormatting sqref="J9:J28">
    <cfRule type="duplicateValues" dxfId="39" priority="9"/>
  </conditionalFormatting>
  <conditionalFormatting sqref="BA9:BA28">
    <cfRule type="duplicateValues" dxfId="38" priority="7"/>
  </conditionalFormatting>
  <dataValidations count="9">
    <dataValidation type="list" allowBlank="1" showInputMessage="1" showErrorMessage="1" sqref="K9:K28" xr:uid="{00000000-0002-0000-0200-00000100000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2 BA131038 BA196574 BA262110 BA327646 BA393182 BA458718 BA524254 BA589790 BA655326 BA720862 BA786398 BA851934 BA917470 BA983006" xr:uid="{00000000-0002-0000-0200-000002000000}"/>
    <dataValidation operator="greaterThanOrEqual" allowBlank="1" showInputMessage="1" showErrorMessage="1" errorTitle="修正" error="年齢39歳以下は出場不可" sqref="H9:H28" xr:uid="{D41870E7-BC6F-43D9-86CC-F9A27BC7C1F0}"/>
    <dataValidation type="list" allowBlank="1" showInputMessage="1" showErrorMessage="1" sqref="M9:M28" xr:uid="{889F73CA-395F-4DFB-8BF7-0CD69E9D9E3C}">
      <formula1>",●"</formula1>
    </dataValidation>
    <dataValidation type="list" allowBlank="1" showInputMessage="1" showErrorMessage="1" sqref="I9:I28" xr:uid="{EFABEDF6-D9DC-4077-AEF3-4A7E6D48B272}">
      <formula1>"投,捕,内,外"</formula1>
    </dataValidation>
    <dataValidation type="list" allowBlank="1" showInputMessage="1" showErrorMessage="1" sqref="C9 F9:H9" xr:uid="{8B2DAFA6-687C-4E94-9A13-4B4C07B99531}">
      <formula1>"監督,監督兼選手"</formula1>
    </dataValidation>
    <dataValidation type="custom" allowBlank="1" showInputMessage="1" showErrorMessage="1" errorTitle="修正" error="氏名欄にスペースの使用不可" prompt="苗字と名前を分けて入力。空白スペースは不要。" sqref="F9:H28" xr:uid="{ACA1D097-CA8D-4A5D-A40A-EE75A28A0CFC}">
      <formula1>NOT(COUNTIF(F9,"*　*"))</formula1>
    </dataValidation>
    <dataValidation type="list" allowBlank="1" showInputMessage="1" showErrorMessage="1" sqref="D5" xr:uid="{00000000-0002-0000-0200-000000000000}">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sqref="D9:E28" xr:uid="{A24FB500-FA3A-4B9A-952A-6E0EF76C1252}">
      <formula1>NOT(COUNTIF(D9,"*　*"))</formula1>
    </dataValidation>
  </dataValidations>
  <printOptions horizontalCentered="1"/>
  <pageMargins left="0.39370078740157483" right="0.39370078740157483" top="0.59055118110236227" bottom="0.39370078740157483" header="0.31496062992125984" footer="0.31496062992125984"/>
  <pageSetup paperSize="9" scale="86"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F8D4-AEAE-4CCF-89BF-43A91A9A7561}">
  <sheetPr codeName="Sheet10">
    <tabColor rgb="FF00B0F0"/>
    <pageSetUpPr fitToPage="1"/>
  </sheetPr>
  <dimension ref="B1:BF41"/>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625" style="6" bestFit="1" customWidth="1"/>
    <col min="10" max="10" width="5.625" style="6" customWidth="1"/>
    <col min="11" max="11" width="5.625" style="6" bestFit="1" customWidth="1"/>
    <col min="12" max="12" width="5.25" style="6" bestFit="1" customWidth="1"/>
    <col min="13" max="13" width="15" style="6" customWidth="1"/>
    <col min="14" max="14" width="5.625" style="6" bestFit="1" customWidth="1"/>
    <col min="15" max="15" width="13.75" style="6" customWidth="1"/>
    <col min="16" max="16" width="1.25" style="6" customWidth="1"/>
    <col min="17" max="17" width="1.25" style="6" hidden="1" customWidth="1" outlineLevel="1"/>
    <col min="18" max="18" width="1.25" style="8" hidden="1" customWidth="1" outlineLevel="1"/>
    <col min="19" max="51" width="1.25" style="7" hidden="1" customWidth="1" outlineLevel="1"/>
    <col min="52" max="52" width="3.125" style="7" customWidth="1" collapsed="1"/>
    <col min="53" max="53" width="12.5" style="262" customWidth="1"/>
    <col min="54" max="54" width="1.25" style="6" customWidth="1"/>
    <col min="55" max="55" width="18" style="6" bestFit="1" customWidth="1"/>
    <col min="56" max="57" width="8.75" style="6" customWidth="1"/>
    <col min="58" max="16384" width="9" style="6"/>
  </cols>
  <sheetData>
    <row r="1" spans="2:57" ht="24">
      <c r="B1" s="753" t="s">
        <v>473</v>
      </c>
      <c r="C1" s="753"/>
      <c r="D1" s="753"/>
      <c r="E1" s="678"/>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 t="s">
        <v>174</v>
      </c>
    </row>
    <row r="2" spans="2:57" ht="24">
      <c r="B2" s="702" t="s">
        <v>427</v>
      </c>
      <c r="C2" s="702"/>
      <c r="D2" s="253" t="s">
        <v>328</v>
      </c>
      <c r="E2" s="253">
        <v>4</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9" t="s">
        <v>174</v>
      </c>
    </row>
    <row r="3" spans="2:57" ht="24">
      <c r="B3" s="702" t="s">
        <v>428</v>
      </c>
      <c r="C3" s="702"/>
      <c r="D3" s="705" t="s">
        <v>270</v>
      </c>
      <c r="E3" s="70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9" t="s">
        <v>174</v>
      </c>
    </row>
    <row r="4" spans="2:57" ht="24.75" customHeight="1">
      <c r="B4" s="702" t="s">
        <v>172</v>
      </c>
      <c r="C4" s="702"/>
      <c r="D4" s="704" t="s">
        <v>195</v>
      </c>
      <c r="E4" s="704"/>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9" t="s">
        <v>174</v>
      </c>
    </row>
    <row r="5" spans="2:57" ht="25.5" customHeight="1">
      <c r="B5" s="702" t="s">
        <v>170</v>
      </c>
      <c r="C5" s="702"/>
      <c r="D5" s="703" t="s">
        <v>17</v>
      </c>
      <c r="E5" s="703"/>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9" t="s">
        <v>174</v>
      </c>
    </row>
    <row r="6" spans="2:57" ht="24.75" thickBot="1">
      <c r="B6" s="723" t="s">
        <v>192</v>
      </c>
      <c r="C6" s="723"/>
      <c r="D6" s="723"/>
      <c r="E6" s="723"/>
      <c r="F6" s="723"/>
      <c r="G6" s="723"/>
      <c r="H6" s="723"/>
      <c r="I6" s="723"/>
      <c r="J6" s="723"/>
      <c r="K6" s="723"/>
      <c r="L6" s="723"/>
      <c r="M6" s="723"/>
      <c r="N6" s="723"/>
      <c r="O6" s="723"/>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9" t="s">
        <v>174</v>
      </c>
    </row>
    <row r="7" spans="2:57">
      <c r="B7" s="724" t="s">
        <v>191</v>
      </c>
      <c r="C7" s="725" t="s">
        <v>190</v>
      </c>
      <c r="D7" s="744" t="s">
        <v>188</v>
      </c>
      <c r="E7" s="745"/>
      <c r="F7" s="788" t="s">
        <v>187</v>
      </c>
      <c r="G7" s="725" t="s">
        <v>185</v>
      </c>
      <c r="H7" s="788" t="s">
        <v>186</v>
      </c>
      <c r="I7" s="721" t="s">
        <v>200</v>
      </c>
      <c r="J7" s="721" t="s">
        <v>199</v>
      </c>
      <c r="K7" s="806" t="s">
        <v>189</v>
      </c>
      <c r="L7" s="721" t="s">
        <v>184</v>
      </c>
      <c r="M7" s="790"/>
      <c r="N7" s="721" t="s">
        <v>183</v>
      </c>
      <c r="O7" s="794" t="s">
        <v>411</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9"/>
      <c r="BA7" s="263" t="s">
        <v>296</v>
      </c>
    </row>
    <row r="8" spans="2:57" ht="12.75" thickBot="1">
      <c r="B8" s="742"/>
      <c r="C8" s="743"/>
      <c r="D8" s="186" t="s">
        <v>182</v>
      </c>
      <c r="E8" s="187" t="s">
        <v>181</v>
      </c>
      <c r="F8" s="789"/>
      <c r="G8" s="743"/>
      <c r="H8" s="789"/>
      <c r="I8" s="738"/>
      <c r="J8" s="738"/>
      <c r="K8" s="807"/>
      <c r="L8" s="106" t="s">
        <v>180</v>
      </c>
      <c r="M8" s="188" t="s">
        <v>179</v>
      </c>
      <c r="N8" s="722"/>
      <c r="O8" s="795" t="s">
        <v>193</v>
      </c>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9"/>
      <c r="BA8" s="264" t="s">
        <v>126</v>
      </c>
    </row>
    <row r="9" spans="2:57" ht="24.75" thickTop="1">
      <c r="B9" s="10">
        <v>1</v>
      </c>
      <c r="C9" s="160" t="s">
        <v>202</v>
      </c>
      <c r="D9" s="189"/>
      <c r="E9" s="190"/>
      <c r="F9" s="43"/>
      <c r="G9" s="191"/>
      <c r="H9" s="14" t="str">
        <f t="shared" ref="H9:H25" si="0">IF(G9="","",DATEDIF(G9,$BD$15,"y"))</f>
        <v/>
      </c>
      <c r="I9" s="116"/>
      <c r="J9" s="12" t="s">
        <v>237</v>
      </c>
      <c r="K9" s="116"/>
      <c r="L9" s="268"/>
      <c r="M9" s="269"/>
      <c r="N9" s="229"/>
      <c r="O9" s="42"/>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9" t="s">
        <v>174</v>
      </c>
      <c r="BA9" s="265" t="str">
        <f>D9&amp;"　"&amp;E9</f>
        <v>　</v>
      </c>
      <c r="BC9" s="281" t="s">
        <v>385</v>
      </c>
      <c r="BD9" s="280" t="str">
        <f>VLOOKUP($D$3,リスト!$C$1:$J$32,4,FALSE)</f>
        <v>必置</v>
      </c>
    </row>
    <row r="10" spans="2:57" ht="24">
      <c r="B10" s="117">
        <v>2</v>
      </c>
      <c r="C10" s="118" t="s">
        <v>176</v>
      </c>
      <c r="D10" s="198"/>
      <c r="E10" s="199"/>
      <c r="F10" s="118" t="s">
        <v>175</v>
      </c>
      <c r="G10" s="284"/>
      <c r="H10" s="15" t="str">
        <f t="shared" si="0"/>
        <v/>
      </c>
      <c r="I10" s="116"/>
      <c r="J10" s="113"/>
      <c r="K10" s="116"/>
      <c r="L10" s="285"/>
      <c r="M10" s="286"/>
      <c r="N10" s="113"/>
      <c r="O10" s="230"/>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9" t="s">
        <v>174</v>
      </c>
      <c r="BA10" s="265" t="str">
        <f t="shared" ref="BA10:BA25" si="1">D10&amp;"　"&amp;E10</f>
        <v>　</v>
      </c>
      <c r="BC10" s="281" t="s">
        <v>386</v>
      </c>
      <c r="BD10" s="280" t="str">
        <f>VLOOKUP($D$3,リスト!$C$1:$J$32,5,FALSE)</f>
        <v>可</v>
      </c>
    </row>
    <row r="11" spans="2:57" ht="24">
      <c r="B11" s="117">
        <v>3</v>
      </c>
      <c r="C11" s="118" t="s">
        <v>176</v>
      </c>
      <c r="D11" s="198"/>
      <c r="E11" s="199"/>
      <c r="F11" s="118" t="s">
        <v>175</v>
      </c>
      <c r="G11" s="284"/>
      <c r="H11" s="15" t="str">
        <f t="shared" si="0"/>
        <v/>
      </c>
      <c r="I11" s="116"/>
      <c r="J11" s="113"/>
      <c r="K11" s="116"/>
      <c r="L11" s="285"/>
      <c r="M11" s="286"/>
      <c r="N11" s="113"/>
      <c r="O11" s="230"/>
      <c r="AZ11" s="9" t="s">
        <v>174</v>
      </c>
      <c r="BA11" s="265" t="str">
        <f t="shared" si="1"/>
        <v>　</v>
      </c>
      <c r="BC11" s="281" t="s">
        <v>387</v>
      </c>
      <c r="BD11" s="280" t="str">
        <f>VLOOKUP($D$3,リスト!$C$1:$J$32,6,FALSE)</f>
        <v>減じない</v>
      </c>
    </row>
    <row r="12" spans="2:57" ht="24">
      <c r="B12" s="117">
        <v>4</v>
      </c>
      <c r="C12" s="118" t="s">
        <v>176</v>
      </c>
      <c r="D12" s="198"/>
      <c r="E12" s="199"/>
      <c r="F12" s="118" t="s">
        <v>175</v>
      </c>
      <c r="G12" s="284"/>
      <c r="H12" s="15" t="str">
        <f t="shared" si="0"/>
        <v/>
      </c>
      <c r="I12" s="116"/>
      <c r="J12" s="113"/>
      <c r="K12" s="116"/>
      <c r="L12" s="285"/>
      <c r="M12" s="286"/>
      <c r="N12" s="113"/>
      <c r="O12" s="230"/>
      <c r="AZ12" s="9" t="s">
        <v>174</v>
      </c>
      <c r="BA12" s="265" t="str">
        <f t="shared" si="1"/>
        <v>　</v>
      </c>
      <c r="BC12" s="281" t="s">
        <v>430</v>
      </c>
      <c r="BD12" s="280" t="str">
        <f>VLOOKUP($D$3,リスト!$C$1:$J$32,7,FALSE)</f>
        <v>可</v>
      </c>
    </row>
    <row r="13" spans="2:57" ht="24">
      <c r="B13" s="117">
        <v>5</v>
      </c>
      <c r="C13" s="118" t="s">
        <v>176</v>
      </c>
      <c r="D13" s="198"/>
      <c r="E13" s="199"/>
      <c r="F13" s="118" t="s">
        <v>175</v>
      </c>
      <c r="G13" s="284"/>
      <c r="H13" s="15" t="str">
        <f t="shared" si="0"/>
        <v/>
      </c>
      <c r="I13" s="116"/>
      <c r="J13" s="113"/>
      <c r="K13" s="116"/>
      <c r="L13" s="285"/>
      <c r="M13" s="286"/>
      <c r="N13" s="113"/>
      <c r="O13" s="230"/>
      <c r="AZ13" s="9" t="s">
        <v>174</v>
      </c>
      <c r="BA13" s="265" t="str">
        <f t="shared" si="1"/>
        <v>　</v>
      </c>
      <c r="BC13" s="281" t="s">
        <v>476</v>
      </c>
      <c r="BD13" s="280">
        <f>VLOOKUP($D$3,リスト!$C$1:$J$32,8,FALSE)</f>
        <v>17</v>
      </c>
    </row>
    <row r="14" spans="2:57" ht="24">
      <c r="B14" s="117">
        <v>6</v>
      </c>
      <c r="C14" s="118" t="s">
        <v>176</v>
      </c>
      <c r="D14" s="198"/>
      <c r="E14" s="199"/>
      <c r="F14" s="118" t="s">
        <v>175</v>
      </c>
      <c r="G14" s="284"/>
      <c r="H14" s="15" t="str">
        <f t="shared" si="0"/>
        <v/>
      </c>
      <c r="I14" s="116"/>
      <c r="J14" s="113"/>
      <c r="K14" s="116"/>
      <c r="L14" s="285"/>
      <c r="M14" s="286"/>
      <c r="N14" s="113"/>
      <c r="O14" s="230"/>
      <c r="AZ14" s="9" t="s">
        <v>174</v>
      </c>
      <c r="BA14" s="265" t="str">
        <f t="shared" si="1"/>
        <v>　</v>
      </c>
    </row>
    <row r="15" spans="2:57" ht="24">
      <c r="B15" s="117">
        <v>7</v>
      </c>
      <c r="C15" s="118" t="s">
        <v>176</v>
      </c>
      <c r="D15" s="198"/>
      <c r="E15" s="199"/>
      <c r="F15" s="118" t="s">
        <v>175</v>
      </c>
      <c r="G15" s="284"/>
      <c r="H15" s="15" t="str">
        <f t="shared" si="0"/>
        <v/>
      </c>
      <c r="I15" s="116"/>
      <c r="J15" s="113"/>
      <c r="K15" s="116"/>
      <c r="L15" s="285"/>
      <c r="M15" s="286"/>
      <c r="N15" s="113"/>
      <c r="O15" s="230"/>
      <c r="AZ15" s="9" t="s">
        <v>174</v>
      </c>
      <c r="BA15" s="265" t="str">
        <f t="shared" si="1"/>
        <v>　</v>
      </c>
      <c r="BC15" s="282" t="s">
        <v>173</v>
      </c>
      <c r="BD15" s="272">
        <v>45901</v>
      </c>
    </row>
    <row r="16" spans="2:57" ht="24">
      <c r="B16" s="117">
        <v>8</v>
      </c>
      <c r="C16" s="118" t="s">
        <v>176</v>
      </c>
      <c r="D16" s="198"/>
      <c r="E16" s="199"/>
      <c r="F16" s="118" t="s">
        <v>175</v>
      </c>
      <c r="G16" s="284"/>
      <c r="H16" s="15" t="str">
        <f t="shared" si="0"/>
        <v/>
      </c>
      <c r="I16" s="116"/>
      <c r="J16" s="113"/>
      <c r="K16" s="116"/>
      <c r="L16" s="285"/>
      <c r="M16" s="286"/>
      <c r="N16" s="113"/>
      <c r="O16" s="230"/>
      <c r="AZ16" s="9" t="s">
        <v>174</v>
      </c>
      <c r="BA16" s="265" t="str">
        <f t="shared" si="1"/>
        <v>　</v>
      </c>
      <c r="BC16" s="442" t="str">
        <f>"40歳以上["&amp;YEAR(BD16)&amp;"/"&amp;MONTH(BD16)&amp;"/"&amp;DAY(BD16)&amp;"]までの誕生日は出場可。"</f>
        <v>40歳以上[1985/9/1]までの誕生日は出場可。</v>
      </c>
      <c r="BD16" s="133">
        <v>31291</v>
      </c>
      <c r="BE16" s="134">
        <f>DATEDIF(BD16,BD15,"ｙ")</f>
        <v>40</v>
      </c>
    </row>
    <row r="17" spans="2:58" ht="24">
      <c r="B17" s="117">
        <v>9</v>
      </c>
      <c r="C17" s="118" t="s">
        <v>176</v>
      </c>
      <c r="D17" s="198"/>
      <c r="E17" s="199"/>
      <c r="F17" s="118" t="s">
        <v>175</v>
      </c>
      <c r="G17" s="284"/>
      <c r="H17" s="15" t="str">
        <f t="shared" si="0"/>
        <v/>
      </c>
      <c r="I17" s="116"/>
      <c r="J17" s="113"/>
      <c r="K17" s="116"/>
      <c r="L17" s="285"/>
      <c r="M17" s="286"/>
      <c r="N17" s="113"/>
      <c r="O17" s="230"/>
      <c r="AZ17" s="9" t="s">
        <v>174</v>
      </c>
      <c r="BA17" s="265" t="str">
        <f t="shared" si="1"/>
        <v>　</v>
      </c>
      <c r="BC17" s="442" t="str">
        <f>"39歳以下["&amp;YEAR(BD17)&amp;"/"&amp;MONTH(BD17)&amp;"/"&amp;DAY(BD17)&amp;"]以降の誕生日は出場不可"</f>
        <v>39歳以下[1985/9/2]以降の誕生日は出場不可</v>
      </c>
      <c r="BD17" s="133">
        <v>31292</v>
      </c>
      <c r="BE17" s="134">
        <f>DATEDIF(BD17,BD15,"ｙ")</f>
        <v>39</v>
      </c>
    </row>
    <row r="18" spans="2:58" ht="24">
      <c r="B18" s="117">
        <v>10</v>
      </c>
      <c r="C18" s="118" t="s">
        <v>176</v>
      </c>
      <c r="D18" s="198"/>
      <c r="E18" s="199"/>
      <c r="F18" s="118" t="s">
        <v>175</v>
      </c>
      <c r="G18" s="284"/>
      <c r="H18" s="15" t="str">
        <f t="shared" si="0"/>
        <v/>
      </c>
      <c r="I18" s="116"/>
      <c r="J18" s="113"/>
      <c r="K18" s="116"/>
      <c r="L18" s="285"/>
      <c r="M18" s="286"/>
      <c r="N18" s="113"/>
      <c r="O18" s="230"/>
      <c r="AZ18" s="9" t="s">
        <v>174</v>
      </c>
      <c r="BA18" s="265" t="str">
        <f t="shared" si="1"/>
        <v>　</v>
      </c>
      <c r="BF18" s="425"/>
    </row>
    <row r="19" spans="2:58" ht="24">
      <c r="B19" s="117">
        <v>11</v>
      </c>
      <c r="C19" s="118" t="s">
        <v>176</v>
      </c>
      <c r="D19" s="198"/>
      <c r="E19" s="199"/>
      <c r="F19" s="118" t="s">
        <v>175</v>
      </c>
      <c r="G19" s="284"/>
      <c r="H19" s="15" t="str">
        <f t="shared" si="0"/>
        <v/>
      </c>
      <c r="I19" s="116"/>
      <c r="J19" s="113"/>
      <c r="K19" s="116"/>
      <c r="L19" s="285"/>
      <c r="M19" s="286"/>
      <c r="N19" s="113"/>
      <c r="O19" s="230"/>
      <c r="AZ19" s="9" t="s">
        <v>174</v>
      </c>
      <c r="BA19" s="265" t="str">
        <f t="shared" si="1"/>
        <v>　</v>
      </c>
    </row>
    <row r="20" spans="2:58" ht="24">
      <c r="B20" s="117">
        <v>12</v>
      </c>
      <c r="C20" s="118" t="s">
        <v>176</v>
      </c>
      <c r="D20" s="198"/>
      <c r="E20" s="199"/>
      <c r="F20" s="118" t="s">
        <v>175</v>
      </c>
      <c r="G20" s="284"/>
      <c r="H20" s="15" t="str">
        <f t="shared" si="0"/>
        <v/>
      </c>
      <c r="I20" s="116"/>
      <c r="J20" s="113"/>
      <c r="K20" s="116"/>
      <c r="L20" s="285"/>
      <c r="M20" s="286"/>
      <c r="N20" s="113"/>
      <c r="O20" s="230"/>
      <c r="AZ20" s="9" t="s">
        <v>174</v>
      </c>
      <c r="BA20" s="265" t="str">
        <f t="shared" si="1"/>
        <v>　</v>
      </c>
    </row>
    <row r="21" spans="2:58" ht="24">
      <c r="B21" s="117">
        <v>13</v>
      </c>
      <c r="C21" s="118" t="s">
        <v>176</v>
      </c>
      <c r="D21" s="198"/>
      <c r="E21" s="199"/>
      <c r="F21" s="118" t="s">
        <v>175</v>
      </c>
      <c r="G21" s="284"/>
      <c r="H21" s="15" t="str">
        <f t="shared" si="0"/>
        <v/>
      </c>
      <c r="I21" s="116"/>
      <c r="J21" s="113"/>
      <c r="K21" s="116"/>
      <c r="L21" s="285"/>
      <c r="M21" s="286"/>
      <c r="N21" s="113"/>
      <c r="O21" s="230"/>
      <c r="AZ21" s="9" t="s">
        <v>174</v>
      </c>
      <c r="BA21" s="265" t="str">
        <f t="shared" si="1"/>
        <v>　</v>
      </c>
    </row>
    <row r="22" spans="2:58" ht="24">
      <c r="B22" s="117">
        <v>14</v>
      </c>
      <c r="C22" s="118" t="s">
        <v>176</v>
      </c>
      <c r="D22" s="198"/>
      <c r="E22" s="199"/>
      <c r="F22" s="118" t="s">
        <v>175</v>
      </c>
      <c r="G22" s="284"/>
      <c r="H22" s="15" t="str">
        <f t="shared" si="0"/>
        <v/>
      </c>
      <c r="I22" s="116"/>
      <c r="J22" s="113"/>
      <c r="K22" s="116"/>
      <c r="L22" s="285"/>
      <c r="M22" s="286"/>
      <c r="N22" s="113"/>
      <c r="O22" s="230"/>
      <c r="AZ22" s="9" t="s">
        <v>174</v>
      </c>
      <c r="BA22" s="265" t="str">
        <f t="shared" si="1"/>
        <v>　</v>
      </c>
    </row>
    <row r="23" spans="2:58" ht="24">
      <c r="B23" s="117">
        <v>15</v>
      </c>
      <c r="C23" s="118" t="s">
        <v>176</v>
      </c>
      <c r="D23" s="198"/>
      <c r="E23" s="199"/>
      <c r="F23" s="118" t="s">
        <v>175</v>
      </c>
      <c r="G23" s="284"/>
      <c r="H23" s="15" t="str">
        <f t="shared" si="0"/>
        <v/>
      </c>
      <c r="I23" s="116"/>
      <c r="J23" s="113"/>
      <c r="K23" s="116"/>
      <c r="L23" s="285"/>
      <c r="M23" s="286"/>
      <c r="N23" s="113"/>
      <c r="O23" s="230"/>
      <c r="AZ23" s="9" t="s">
        <v>174</v>
      </c>
      <c r="BA23" s="265" t="str">
        <f t="shared" si="1"/>
        <v>　</v>
      </c>
    </row>
    <row r="24" spans="2:58" ht="24">
      <c r="B24" s="117">
        <v>16</v>
      </c>
      <c r="C24" s="118" t="s">
        <v>176</v>
      </c>
      <c r="D24" s="198"/>
      <c r="E24" s="199"/>
      <c r="F24" s="118" t="s">
        <v>175</v>
      </c>
      <c r="G24" s="284"/>
      <c r="H24" s="15" t="str">
        <f t="shared" si="0"/>
        <v/>
      </c>
      <c r="I24" s="116"/>
      <c r="J24" s="113"/>
      <c r="K24" s="116"/>
      <c r="L24" s="285"/>
      <c r="M24" s="286"/>
      <c r="N24" s="113"/>
      <c r="O24" s="230"/>
      <c r="AZ24" s="9" t="s">
        <v>174</v>
      </c>
      <c r="BA24" s="265" t="str">
        <f t="shared" si="1"/>
        <v>　</v>
      </c>
    </row>
    <row r="25" spans="2:58" ht="24.75" thickBot="1">
      <c r="B25" s="20">
        <v>17</v>
      </c>
      <c r="C25" s="119" t="s">
        <v>176</v>
      </c>
      <c r="D25" s="200"/>
      <c r="E25" s="196"/>
      <c r="F25" s="119" t="s">
        <v>175</v>
      </c>
      <c r="G25" s="287"/>
      <c r="H25" s="110" t="str">
        <f t="shared" si="0"/>
        <v/>
      </c>
      <c r="I25" s="120"/>
      <c r="J25" s="114"/>
      <c r="K25" s="120"/>
      <c r="L25" s="288"/>
      <c r="M25" s="289"/>
      <c r="N25" s="114"/>
      <c r="O25" s="231"/>
      <c r="AZ25" s="9" t="s">
        <v>174</v>
      </c>
      <c r="BA25" s="265" t="str">
        <f t="shared" si="1"/>
        <v>　</v>
      </c>
    </row>
    <row r="26" spans="2:58">
      <c r="B26" s="9"/>
    </row>
    <row r="27" spans="2:58" ht="12.75" thickBot="1">
      <c r="B27" s="723" t="s">
        <v>431</v>
      </c>
      <c r="C27" s="723"/>
      <c r="D27" s="723"/>
      <c r="E27" s="723"/>
      <c r="F27" s="723"/>
      <c r="G27" s="723"/>
      <c r="H27" s="723"/>
      <c r="I27" s="723"/>
      <c r="J27" s="723"/>
      <c r="K27" s="723"/>
      <c r="L27" s="723"/>
      <c r="M27" s="723"/>
      <c r="N27" s="723"/>
      <c r="O27" s="723"/>
    </row>
    <row r="28" spans="2:58" ht="12.75" thickBot="1">
      <c r="B28" s="724" t="s">
        <v>194</v>
      </c>
      <c r="C28" s="725"/>
      <c r="D28" s="254" t="s">
        <v>182</v>
      </c>
      <c r="E28" s="255" t="s">
        <v>181</v>
      </c>
      <c r="F28" s="779" t="s">
        <v>168</v>
      </c>
      <c r="G28" s="735"/>
      <c r="H28" s="735"/>
      <c r="I28" s="735"/>
      <c r="J28" s="735"/>
      <c r="K28" s="735"/>
      <c r="L28" s="735"/>
      <c r="M28" s="735"/>
      <c r="N28" s="736"/>
      <c r="O28" s="257" t="s">
        <v>193</v>
      </c>
    </row>
    <row r="29" spans="2:58" ht="13.5" thickTop="1" thickBot="1">
      <c r="B29" s="726"/>
      <c r="C29" s="727"/>
      <c r="D29" s="260"/>
      <c r="E29" s="261"/>
      <c r="F29" s="791"/>
      <c r="G29" s="792"/>
      <c r="H29" s="792"/>
      <c r="I29" s="792"/>
      <c r="J29" s="792"/>
      <c r="K29" s="792"/>
      <c r="L29" s="792"/>
      <c r="M29" s="792"/>
      <c r="N29" s="793"/>
      <c r="O29" s="259"/>
      <c r="BA29" s="266"/>
    </row>
    <row r="30" spans="2:58" s="132" customFormat="1">
      <c r="B30" s="7"/>
      <c r="C30" s="6"/>
      <c r="D30" s="6"/>
      <c r="E30" s="6"/>
      <c r="F30" s="6"/>
      <c r="G30" s="6"/>
      <c r="H30" s="6"/>
      <c r="I30" s="6"/>
      <c r="J30" s="6"/>
      <c r="K30" s="6"/>
      <c r="L30" s="6"/>
      <c r="M30" s="6"/>
      <c r="N30" s="6"/>
      <c r="O30" s="6"/>
      <c r="P30" s="6"/>
      <c r="Q30" s="6"/>
      <c r="R30" s="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266"/>
      <c r="BB30" s="6"/>
      <c r="BC30" s="6"/>
      <c r="BD30" s="6"/>
      <c r="BE30" s="6"/>
    </row>
    <row r="31" spans="2:58" s="132" customFormat="1">
      <c r="B31" s="805" t="s">
        <v>429</v>
      </c>
      <c r="C31" s="805"/>
      <c r="D31" s="805"/>
      <c r="E31" s="805"/>
      <c r="F31" s="805"/>
      <c r="G31" s="805"/>
      <c r="H31" s="805"/>
      <c r="I31" s="805"/>
      <c r="J31" s="805"/>
      <c r="K31" s="805"/>
      <c r="L31" s="805"/>
      <c r="M31" s="805"/>
      <c r="N31" s="805"/>
      <c r="O31" s="805"/>
      <c r="P31" s="6"/>
      <c r="Q31" s="6"/>
      <c r="R31" s="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266"/>
      <c r="BB31" s="6"/>
      <c r="BC31" s="6"/>
      <c r="BD31" s="6"/>
      <c r="BE31" s="6"/>
    </row>
    <row r="32" spans="2:58" s="132" customFormat="1" ht="12" customHeight="1">
      <c r="B32" s="808" t="s">
        <v>494</v>
      </c>
      <c r="C32" s="809"/>
      <c r="D32" s="809"/>
      <c r="E32" s="809"/>
      <c r="F32" s="809"/>
      <c r="G32" s="809"/>
      <c r="H32" s="809"/>
      <c r="I32" s="809"/>
      <c r="J32" s="809"/>
      <c r="K32" s="809"/>
      <c r="L32" s="809"/>
      <c r="M32" s="809"/>
      <c r="N32" s="809"/>
      <c r="O32" s="810"/>
      <c r="P32" s="6"/>
      <c r="Q32" s="6"/>
      <c r="R32" s="8"/>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266"/>
      <c r="BB32" s="6"/>
      <c r="BC32" s="6"/>
      <c r="BD32" s="6"/>
      <c r="BE32" s="6"/>
    </row>
    <row r="33" spans="2:57" s="132" customFormat="1">
      <c r="B33" s="799"/>
      <c r="C33" s="800"/>
      <c r="D33" s="800"/>
      <c r="E33" s="800"/>
      <c r="F33" s="800"/>
      <c r="G33" s="800"/>
      <c r="H33" s="800"/>
      <c r="I33" s="800"/>
      <c r="J33" s="800"/>
      <c r="K33" s="800"/>
      <c r="L33" s="800"/>
      <c r="M33" s="800"/>
      <c r="N33" s="800"/>
      <c r="O33" s="801"/>
      <c r="P33" s="6"/>
      <c r="Q33" s="6"/>
      <c r="R33" s="8"/>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266"/>
      <c r="BB33" s="6"/>
      <c r="BC33" s="6"/>
      <c r="BD33" s="6"/>
      <c r="BE33" s="6"/>
    </row>
    <row r="34" spans="2:57" s="132" customFormat="1">
      <c r="B34" s="799"/>
      <c r="C34" s="800"/>
      <c r="D34" s="800"/>
      <c r="E34" s="800"/>
      <c r="F34" s="800"/>
      <c r="G34" s="800"/>
      <c r="H34" s="800"/>
      <c r="I34" s="800"/>
      <c r="J34" s="800"/>
      <c r="K34" s="800"/>
      <c r="L34" s="800"/>
      <c r="M34" s="800"/>
      <c r="N34" s="800"/>
      <c r="O34" s="801"/>
      <c r="P34" s="6"/>
      <c r="Q34" s="6"/>
      <c r="R34" s="8"/>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266"/>
      <c r="BB37" s="6"/>
      <c r="BC37" s="6"/>
      <c r="BD37" s="6"/>
      <c r="BE37" s="6"/>
    </row>
    <row r="38" spans="2:57" s="132" customFormat="1">
      <c r="B38" s="799"/>
      <c r="C38" s="800"/>
      <c r="D38" s="800"/>
      <c r="E38" s="800"/>
      <c r="F38" s="800"/>
      <c r="G38" s="800"/>
      <c r="H38" s="800"/>
      <c r="I38" s="800"/>
      <c r="J38" s="800"/>
      <c r="K38" s="800"/>
      <c r="L38" s="800"/>
      <c r="M38" s="800"/>
      <c r="N38" s="800"/>
      <c r="O38" s="801"/>
      <c r="P38" s="6"/>
      <c r="Q38" s="6"/>
      <c r="R38" s="8"/>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266"/>
      <c r="BB38" s="6"/>
      <c r="BC38" s="6"/>
      <c r="BD38" s="6"/>
      <c r="BE38" s="6"/>
    </row>
    <row r="39" spans="2:57" s="132" customFormat="1">
      <c r="B39" s="799"/>
      <c r="C39" s="800"/>
      <c r="D39" s="800"/>
      <c r="E39" s="800"/>
      <c r="F39" s="800"/>
      <c r="G39" s="800"/>
      <c r="H39" s="800"/>
      <c r="I39" s="800"/>
      <c r="J39" s="800"/>
      <c r="K39" s="800"/>
      <c r="L39" s="800"/>
      <c r="M39" s="800"/>
      <c r="N39" s="800"/>
      <c r="O39" s="801"/>
      <c r="P39" s="6"/>
      <c r="Q39" s="6"/>
      <c r="R39" s="8"/>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266"/>
      <c r="BB39" s="6"/>
      <c r="BC39" s="6"/>
      <c r="BD39" s="6"/>
      <c r="BE39" s="6"/>
    </row>
    <row r="40" spans="2:57" s="132" customFormat="1">
      <c r="B40" s="802"/>
      <c r="C40" s="803"/>
      <c r="D40" s="803"/>
      <c r="E40" s="803"/>
      <c r="F40" s="803"/>
      <c r="G40" s="803"/>
      <c r="H40" s="803"/>
      <c r="I40" s="803"/>
      <c r="J40" s="803"/>
      <c r="K40" s="803"/>
      <c r="L40" s="803"/>
      <c r="M40" s="803"/>
      <c r="N40" s="803"/>
      <c r="O40" s="804"/>
      <c r="P40" s="6"/>
      <c r="Q40" s="6"/>
      <c r="R40" s="8"/>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266"/>
      <c r="BB40" s="6"/>
      <c r="BC40" s="6"/>
      <c r="BD40" s="6"/>
      <c r="BE40" s="6"/>
    </row>
    <row r="41" spans="2:57" s="132" customFormat="1">
      <c r="B41" s="7"/>
      <c r="C41" s="6"/>
      <c r="D41" s="6"/>
      <c r="E41" s="6"/>
      <c r="F41" s="6"/>
      <c r="G41" s="6"/>
      <c r="H41" s="6"/>
      <c r="I41" s="6"/>
      <c r="J41" s="6"/>
      <c r="K41" s="6"/>
      <c r="L41" s="6"/>
      <c r="M41" s="6"/>
      <c r="N41" s="6"/>
      <c r="O41" s="6"/>
      <c r="P41" s="6"/>
      <c r="Q41" s="6"/>
      <c r="R41" s="8"/>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266"/>
      <c r="BB41" s="6"/>
      <c r="BC41" s="6"/>
      <c r="BD41" s="6"/>
      <c r="BE41" s="6"/>
    </row>
  </sheetData>
  <mergeCells count="27">
    <mergeCell ref="B1:E1"/>
    <mergeCell ref="B2:C2"/>
    <mergeCell ref="B3:C3"/>
    <mergeCell ref="D3:E3"/>
    <mergeCell ref="B4:C4"/>
    <mergeCell ref="D4:E4"/>
    <mergeCell ref="B5:C5"/>
    <mergeCell ref="D5:E5"/>
    <mergeCell ref="B6:O6"/>
    <mergeCell ref="B7:B8"/>
    <mergeCell ref="C7:C8"/>
    <mergeCell ref="D7:E7"/>
    <mergeCell ref="I7:I8"/>
    <mergeCell ref="K7:K8"/>
    <mergeCell ref="F7:F8"/>
    <mergeCell ref="G7:G8"/>
    <mergeCell ref="B31:O31"/>
    <mergeCell ref="B32:O40"/>
    <mergeCell ref="J7:J8"/>
    <mergeCell ref="H7:H8"/>
    <mergeCell ref="L7:M7"/>
    <mergeCell ref="N7:N8"/>
    <mergeCell ref="O7:O8"/>
    <mergeCell ref="B27:O27"/>
    <mergeCell ref="B28:C29"/>
    <mergeCell ref="F28:N28"/>
    <mergeCell ref="F29:N29"/>
  </mergeCells>
  <phoneticPr fontId="7"/>
  <conditionalFormatting sqref="H9:H25">
    <cfRule type="expression" dxfId="37" priority="4">
      <formula>H9&lt;40</formula>
    </cfRule>
  </conditionalFormatting>
  <conditionalFormatting sqref="K9:K25">
    <cfRule type="duplicateValues" dxfId="36" priority="2"/>
  </conditionalFormatting>
  <conditionalFormatting sqref="BA9:BA25">
    <cfRule type="duplicateValues" dxfId="35" priority="9"/>
  </conditionalFormatting>
  <dataValidations count="9">
    <dataValidation type="list" allowBlank="1" showInputMessage="1" showErrorMessage="1" sqref="D5" xr:uid="{10EAEE7D-7CD6-421E-98ED-73DF90F91388}">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F9:H25 D9:E25" xr:uid="{953A3050-BCB2-46E5-9E03-063CDB024A85}">
      <formula1>NOT(COUNTIF(D9,"*　*"))</formula1>
    </dataValidation>
    <dataValidation type="list" allowBlank="1" showInputMessage="1" showErrorMessage="1" sqref="C9:H9" xr:uid="{84016C1C-5EEA-4412-ACC3-511FC1EAF55A}">
      <formula1>"監督,監督兼選手"</formula1>
    </dataValidation>
    <dataValidation type="list" allowBlank="1" showInputMessage="1" showErrorMessage="1" sqref="N9:N25" xr:uid="{9F638CA7-D42D-4F74-90DA-434B2C17E3FD}">
      <formula1>",●"</formula1>
    </dataValidation>
    <dataValidation operator="greaterThanOrEqual" allowBlank="1" showInputMessage="1" showErrorMessage="1" errorTitle="修正" error="年齢39歳以下は出場不可" sqref="H9:H25" xr:uid="{73AD882C-284C-4A5D-866B-77DDBA10EB79}"/>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2 BA131038 BA196574 BA262110 BA327646 BA393182 BA458718 BA524254 BA589790 BA655326 BA720862 BA786398 BA851934 BA917470 BA983006" xr:uid="{047E18C0-5E73-485E-9EB9-27B882A7D368}"/>
    <dataValidation type="list" allowBlank="1" showInputMessage="1" showErrorMessage="1" sqref="L9:L25" xr:uid="{FF3D8701-D374-4352-A00A-F6F01C008CB9}">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I9:I25" xr:uid="{AAB2FAE0-BBC9-4D97-A1A8-AC828BEDEC02}">
      <formula1>"○"</formula1>
    </dataValidation>
    <dataValidation type="list" allowBlank="1" showInputMessage="1" showErrorMessage="1" sqref="J10:J25" xr:uid="{617A5602-E3B3-4B81-82B3-533AF0FB0339}">
      <formula1>"主将,ｺｰﾁ,主将･ｺｰﾁ"</formula1>
    </dataValidation>
  </dataValidations>
  <printOptions horizontalCentered="1"/>
  <pageMargins left="0.39370078740157483" right="0.39370078740157483" top="0.59055118110236227" bottom="0.39370078740157483" header="0.31496062992125984" footer="0.31496062992125984"/>
  <pageSetup paperSize="9" scale="81"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7ED9-4B66-4B59-83FE-4EED96997D73}">
  <sheetPr codeName="Sheet11">
    <tabColor rgb="FF00B0F0"/>
    <pageSetUpPr fitToPage="1"/>
  </sheetPr>
  <dimension ref="B1:BE43"/>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625" style="6" bestFit="1" customWidth="1"/>
    <col min="10" max="10" width="5.625" style="6" customWidth="1"/>
    <col min="11" max="11" width="5.625" style="6" bestFit="1" customWidth="1"/>
    <col min="12" max="12" width="5.25" style="6" bestFit="1" customWidth="1"/>
    <col min="13" max="13" width="15" style="6" customWidth="1"/>
    <col min="14" max="14" width="5.625" style="6" bestFit="1" customWidth="1"/>
    <col min="15" max="15" width="13.75" style="6" customWidth="1"/>
    <col min="16" max="16" width="1.25" style="6" customWidth="1"/>
    <col min="17" max="17" width="1.25" style="6" hidden="1" customWidth="1" outlineLevel="1"/>
    <col min="18" max="18" width="1.25" style="8" hidden="1" customWidth="1" outlineLevel="1"/>
    <col min="19" max="51" width="1.25" style="7"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 t="s">
        <v>174</v>
      </c>
    </row>
    <row r="2" spans="2:56" ht="24">
      <c r="B2" s="702" t="s">
        <v>427</v>
      </c>
      <c r="C2" s="702"/>
      <c r="D2" s="253" t="s">
        <v>328</v>
      </c>
      <c r="E2" s="253">
        <v>4</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9" t="s">
        <v>174</v>
      </c>
    </row>
    <row r="3" spans="2:56" ht="24">
      <c r="B3" s="702" t="s">
        <v>428</v>
      </c>
      <c r="C3" s="702"/>
      <c r="D3" s="705" t="s">
        <v>270</v>
      </c>
      <c r="E3" s="70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9" t="s">
        <v>174</v>
      </c>
    </row>
    <row r="4" spans="2:56" ht="24.75" customHeight="1">
      <c r="B4" s="702" t="s">
        <v>172</v>
      </c>
      <c r="C4" s="702"/>
      <c r="D4" s="704" t="s">
        <v>217</v>
      </c>
      <c r="E4" s="704"/>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9" t="s">
        <v>174</v>
      </c>
    </row>
    <row r="5" spans="2:56" ht="25.5" customHeight="1">
      <c r="B5" s="702" t="s">
        <v>170</v>
      </c>
      <c r="C5" s="702"/>
      <c r="D5" s="703" t="s">
        <v>17</v>
      </c>
      <c r="E5" s="703"/>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9" t="s">
        <v>174</v>
      </c>
    </row>
    <row r="7" spans="2:56">
      <c r="B7" s="724" t="s">
        <v>191</v>
      </c>
      <c r="C7" s="725" t="s">
        <v>190</v>
      </c>
      <c r="D7" s="744" t="s">
        <v>188</v>
      </c>
      <c r="E7" s="745"/>
      <c r="F7" s="788" t="s">
        <v>187</v>
      </c>
      <c r="G7" s="725" t="s">
        <v>185</v>
      </c>
      <c r="H7" s="788" t="s">
        <v>186</v>
      </c>
      <c r="I7" s="721" t="s">
        <v>200</v>
      </c>
      <c r="J7" s="721" t="s">
        <v>199</v>
      </c>
      <c r="K7" s="806" t="s">
        <v>189</v>
      </c>
      <c r="L7" s="721" t="s">
        <v>184</v>
      </c>
      <c r="M7" s="790"/>
      <c r="N7" s="721" t="s">
        <v>183</v>
      </c>
      <c r="O7" s="794" t="s">
        <v>411</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9"/>
      <c r="BA7" s="263" t="s">
        <v>296</v>
      </c>
    </row>
    <row r="8" spans="2:56" ht="12.75" thickBot="1">
      <c r="B8" s="742"/>
      <c r="C8" s="743"/>
      <c r="D8" s="186" t="s">
        <v>182</v>
      </c>
      <c r="E8" s="187" t="s">
        <v>181</v>
      </c>
      <c r="F8" s="789"/>
      <c r="G8" s="743"/>
      <c r="H8" s="789"/>
      <c r="I8" s="738"/>
      <c r="J8" s="738"/>
      <c r="K8" s="807"/>
      <c r="L8" s="106" t="s">
        <v>180</v>
      </c>
      <c r="M8" s="188" t="s">
        <v>179</v>
      </c>
      <c r="N8" s="722"/>
      <c r="O8" s="795" t="s">
        <v>193</v>
      </c>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9"/>
      <c r="BA8" s="264" t="s">
        <v>126</v>
      </c>
    </row>
    <row r="9" spans="2:56" ht="24.75" thickTop="1">
      <c r="B9" s="10">
        <v>1</v>
      </c>
      <c r="C9" s="160" t="s">
        <v>202</v>
      </c>
      <c r="D9" s="189"/>
      <c r="E9" s="190"/>
      <c r="F9" s="43"/>
      <c r="G9" s="191"/>
      <c r="H9" s="14" t="str">
        <f t="shared" ref="H9:H25" si="0">IF(G9="","",DATEDIF(G9,$BD$15,"y"))</f>
        <v/>
      </c>
      <c r="I9" s="116"/>
      <c r="J9" s="12" t="s">
        <v>237</v>
      </c>
      <c r="K9" s="116"/>
      <c r="L9" s="268"/>
      <c r="M9" s="269"/>
      <c r="N9" s="229"/>
      <c r="O9" s="42"/>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9" t="s">
        <v>174</v>
      </c>
      <c r="BA9" s="265" t="str">
        <f>D9&amp;"　"&amp;E9</f>
        <v>　</v>
      </c>
      <c r="BC9" s="281" t="s">
        <v>385</v>
      </c>
      <c r="BD9" s="280" t="str">
        <f>VLOOKUP($D$3,リスト!$C$1:$J$32,4,FALSE)</f>
        <v>必置</v>
      </c>
    </row>
    <row r="10" spans="2:56" ht="24">
      <c r="B10" s="117">
        <v>2</v>
      </c>
      <c r="C10" s="39" t="s">
        <v>231</v>
      </c>
      <c r="D10" s="198"/>
      <c r="E10" s="199"/>
      <c r="F10" s="116"/>
      <c r="G10" s="284"/>
      <c r="H10" s="15" t="str">
        <f t="shared" si="0"/>
        <v/>
      </c>
      <c r="I10" s="116"/>
      <c r="J10" s="113"/>
      <c r="K10" s="116"/>
      <c r="L10" s="285"/>
      <c r="M10" s="286"/>
      <c r="N10" s="113"/>
      <c r="O10" s="230"/>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9" t="s">
        <v>174</v>
      </c>
      <c r="BA10" s="265" t="str">
        <f t="shared" ref="BA10:BA27" si="1">D10&amp;"　"&amp;E10</f>
        <v>　</v>
      </c>
      <c r="BC10" s="281" t="s">
        <v>386</v>
      </c>
      <c r="BD10" s="280" t="str">
        <f>VLOOKUP($D$3,リスト!$C$1:$J$32,5,FALSE)</f>
        <v>可</v>
      </c>
    </row>
    <row r="11" spans="2:56" ht="24">
      <c r="B11" s="117">
        <v>3</v>
      </c>
      <c r="C11" s="118" t="s">
        <v>176</v>
      </c>
      <c r="D11" s="198"/>
      <c r="E11" s="199"/>
      <c r="F11" s="118" t="s">
        <v>197</v>
      </c>
      <c r="G11" s="284"/>
      <c r="H11" s="15" t="str">
        <f t="shared" si="0"/>
        <v/>
      </c>
      <c r="I11" s="116"/>
      <c r="J11" s="113"/>
      <c r="K11" s="116"/>
      <c r="L11" s="285"/>
      <c r="M11" s="286"/>
      <c r="N11" s="113"/>
      <c r="O11" s="230"/>
      <c r="AZ11" s="9" t="s">
        <v>174</v>
      </c>
      <c r="BA11" s="265" t="str">
        <f t="shared" si="1"/>
        <v>　</v>
      </c>
      <c r="BC11" s="281" t="s">
        <v>387</v>
      </c>
      <c r="BD11" s="280" t="str">
        <f>VLOOKUP($D$3,リスト!$C$1:$J$32,6,FALSE)</f>
        <v>減じない</v>
      </c>
    </row>
    <row r="12" spans="2:56" ht="24">
      <c r="B12" s="117">
        <v>4</v>
      </c>
      <c r="C12" s="118" t="s">
        <v>176</v>
      </c>
      <c r="D12" s="198"/>
      <c r="E12" s="199"/>
      <c r="F12" s="118" t="s">
        <v>197</v>
      </c>
      <c r="G12" s="284"/>
      <c r="H12" s="15" t="str">
        <f t="shared" si="0"/>
        <v/>
      </c>
      <c r="I12" s="116"/>
      <c r="J12" s="113"/>
      <c r="K12" s="116"/>
      <c r="L12" s="285"/>
      <c r="M12" s="286"/>
      <c r="N12" s="113"/>
      <c r="O12" s="230"/>
      <c r="AZ12" s="9" t="s">
        <v>174</v>
      </c>
      <c r="BA12" s="265" t="str">
        <f t="shared" si="1"/>
        <v>　</v>
      </c>
      <c r="BC12" s="281" t="s">
        <v>430</v>
      </c>
      <c r="BD12" s="280" t="str">
        <f>VLOOKUP($D$3,リスト!$C$1:$J$32,7,FALSE)</f>
        <v>可</v>
      </c>
    </row>
    <row r="13" spans="2:56" ht="24">
      <c r="B13" s="117">
        <v>5</v>
      </c>
      <c r="C13" s="118" t="s">
        <v>176</v>
      </c>
      <c r="D13" s="198"/>
      <c r="E13" s="199"/>
      <c r="F13" s="118" t="s">
        <v>197</v>
      </c>
      <c r="G13" s="284"/>
      <c r="H13" s="15" t="str">
        <f t="shared" si="0"/>
        <v/>
      </c>
      <c r="I13" s="116"/>
      <c r="J13" s="113"/>
      <c r="K13" s="116"/>
      <c r="L13" s="285"/>
      <c r="M13" s="286"/>
      <c r="N13" s="113"/>
      <c r="O13" s="230"/>
      <c r="AZ13" s="9" t="s">
        <v>174</v>
      </c>
      <c r="BA13" s="265" t="str">
        <f t="shared" si="1"/>
        <v>　</v>
      </c>
      <c r="BC13" s="281" t="s">
        <v>476</v>
      </c>
      <c r="BD13" s="280">
        <f>VLOOKUP($D$3,リスト!$C$1:$J$32,8,FALSE)</f>
        <v>17</v>
      </c>
    </row>
    <row r="14" spans="2:56" ht="24">
      <c r="B14" s="117">
        <v>6</v>
      </c>
      <c r="C14" s="118" t="s">
        <v>176</v>
      </c>
      <c r="D14" s="198"/>
      <c r="E14" s="199"/>
      <c r="F14" s="118" t="s">
        <v>197</v>
      </c>
      <c r="G14" s="284"/>
      <c r="H14" s="15" t="str">
        <f t="shared" si="0"/>
        <v/>
      </c>
      <c r="I14" s="116"/>
      <c r="J14" s="113"/>
      <c r="K14" s="116"/>
      <c r="L14" s="285"/>
      <c r="M14" s="286"/>
      <c r="N14" s="113"/>
      <c r="O14" s="230"/>
      <c r="AZ14" s="9" t="s">
        <v>174</v>
      </c>
      <c r="BA14" s="265" t="str">
        <f t="shared" si="1"/>
        <v>　</v>
      </c>
    </row>
    <row r="15" spans="2:56" ht="24">
      <c r="B15" s="117">
        <v>7</v>
      </c>
      <c r="C15" s="118" t="s">
        <v>176</v>
      </c>
      <c r="D15" s="198"/>
      <c r="E15" s="199"/>
      <c r="F15" s="118" t="s">
        <v>197</v>
      </c>
      <c r="G15" s="284"/>
      <c r="H15" s="15" t="str">
        <f t="shared" si="0"/>
        <v/>
      </c>
      <c r="I15" s="116"/>
      <c r="J15" s="113"/>
      <c r="K15" s="116"/>
      <c r="L15" s="285"/>
      <c r="M15" s="286"/>
      <c r="N15" s="113"/>
      <c r="O15" s="230"/>
      <c r="AZ15" s="9" t="s">
        <v>174</v>
      </c>
      <c r="BA15" s="265" t="str">
        <f t="shared" si="1"/>
        <v>　</v>
      </c>
      <c r="BC15" s="282" t="s">
        <v>173</v>
      </c>
      <c r="BD15" s="272">
        <v>45901</v>
      </c>
    </row>
    <row r="16" spans="2:56" ht="24">
      <c r="B16" s="117">
        <v>8</v>
      </c>
      <c r="C16" s="118" t="s">
        <v>176</v>
      </c>
      <c r="D16" s="198"/>
      <c r="E16" s="199"/>
      <c r="F16" s="118" t="s">
        <v>197</v>
      </c>
      <c r="G16" s="284"/>
      <c r="H16" s="15" t="str">
        <f t="shared" si="0"/>
        <v/>
      </c>
      <c r="I16" s="116"/>
      <c r="J16" s="113"/>
      <c r="K16" s="116"/>
      <c r="L16" s="285"/>
      <c r="M16" s="286"/>
      <c r="N16" s="113"/>
      <c r="O16" s="230"/>
      <c r="AZ16" s="9" t="s">
        <v>174</v>
      </c>
      <c r="BA16" s="265" t="str">
        <f t="shared" si="1"/>
        <v>　</v>
      </c>
    </row>
    <row r="17" spans="2:57" ht="24">
      <c r="B17" s="117">
        <v>9</v>
      </c>
      <c r="C17" s="118" t="s">
        <v>176</v>
      </c>
      <c r="D17" s="198"/>
      <c r="E17" s="199"/>
      <c r="F17" s="118" t="s">
        <v>197</v>
      </c>
      <c r="G17" s="284"/>
      <c r="H17" s="15" t="str">
        <f t="shared" si="0"/>
        <v/>
      </c>
      <c r="I17" s="116"/>
      <c r="J17" s="113"/>
      <c r="K17" s="116"/>
      <c r="L17" s="285"/>
      <c r="M17" s="286"/>
      <c r="N17" s="113"/>
      <c r="O17" s="230"/>
      <c r="AZ17" s="9" t="s">
        <v>174</v>
      </c>
      <c r="BA17" s="265" t="str">
        <f t="shared" si="1"/>
        <v>　</v>
      </c>
    </row>
    <row r="18" spans="2:57" ht="24">
      <c r="B18" s="117">
        <v>10</v>
      </c>
      <c r="C18" s="118" t="s">
        <v>176</v>
      </c>
      <c r="D18" s="198"/>
      <c r="E18" s="199"/>
      <c r="F18" s="118" t="s">
        <v>197</v>
      </c>
      <c r="G18" s="284"/>
      <c r="H18" s="15" t="str">
        <f t="shared" si="0"/>
        <v/>
      </c>
      <c r="I18" s="116"/>
      <c r="J18" s="113"/>
      <c r="K18" s="116"/>
      <c r="L18" s="285"/>
      <c r="M18" s="286"/>
      <c r="N18" s="113"/>
      <c r="O18" s="230"/>
      <c r="AZ18" s="9" t="s">
        <v>174</v>
      </c>
      <c r="BA18" s="265" t="str">
        <f t="shared" si="1"/>
        <v>　</v>
      </c>
    </row>
    <row r="19" spans="2:57" ht="24">
      <c r="B19" s="117">
        <v>11</v>
      </c>
      <c r="C19" s="118" t="s">
        <v>176</v>
      </c>
      <c r="D19" s="198"/>
      <c r="E19" s="199"/>
      <c r="F19" s="118" t="s">
        <v>197</v>
      </c>
      <c r="G19" s="284"/>
      <c r="H19" s="15" t="str">
        <f t="shared" si="0"/>
        <v/>
      </c>
      <c r="I19" s="116"/>
      <c r="J19" s="113"/>
      <c r="K19" s="116"/>
      <c r="L19" s="285"/>
      <c r="M19" s="286"/>
      <c r="N19" s="113"/>
      <c r="O19" s="230"/>
      <c r="AZ19" s="9" t="s">
        <v>174</v>
      </c>
      <c r="BA19" s="265" t="str">
        <f t="shared" si="1"/>
        <v>　</v>
      </c>
      <c r="BC19"/>
      <c r="BD19" s="132"/>
    </row>
    <row r="20" spans="2:57" ht="24">
      <c r="B20" s="117">
        <v>12</v>
      </c>
      <c r="C20" s="118" t="s">
        <v>176</v>
      </c>
      <c r="D20" s="198"/>
      <c r="E20" s="199"/>
      <c r="F20" s="118" t="s">
        <v>197</v>
      </c>
      <c r="G20" s="284"/>
      <c r="H20" s="15" t="str">
        <f t="shared" si="0"/>
        <v/>
      </c>
      <c r="I20" s="116"/>
      <c r="J20" s="113"/>
      <c r="K20" s="116"/>
      <c r="L20" s="285"/>
      <c r="M20" s="286"/>
      <c r="N20" s="113"/>
      <c r="O20" s="230"/>
      <c r="AZ20" s="9" t="s">
        <v>174</v>
      </c>
      <c r="BA20" s="265" t="str">
        <f t="shared" si="1"/>
        <v>　</v>
      </c>
    </row>
    <row r="21" spans="2:57" ht="24">
      <c r="B21" s="117">
        <v>13</v>
      </c>
      <c r="C21" s="118" t="s">
        <v>176</v>
      </c>
      <c r="D21" s="198"/>
      <c r="E21" s="199"/>
      <c r="F21" s="118" t="s">
        <v>197</v>
      </c>
      <c r="G21" s="284"/>
      <c r="H21" s="15" t="str">
        <f t="shared" si="0"/>
        <v/>
      </c>
      <c r="I21" s="116"/>
      <c r="J21" s="113"/>
      <c r="K21" s="116"/>
      <c r="L21" s="285"/>
      <c r="M21" s="286"/>
      <c r="N21" s="113"/>
      <c r="O21" s="230"/>
      <c r="AZ21" s="9" t="s">
        <v>174</v>
      </c>
      <c r="BA21" s="265" t="str">
        <f t="shared" si="1"/>
        <v>　</v>
      </c>
    </row>
    <row r="22" spans="2:57" ht="24">
      <c r="B22" s="117">
        <v>14</v>
      </c>
      <c r="C22" s="118" t="s">
        <v>176</v>
      </c>
      <c r="D22" s="198"/>
      <c r="E22" s="199"/>
      <c r="F22" s="118" t="s">
        <v>197</v>
      </c>
      <c r="G22" s="284"/>
      <c r="H22" s="15" t="str">
        <f t="shared" si="0"/>
        <v/>
      </c>
      <c r="I22" s="116"/>
      <c r="J22" s="113"/>
      <c r="K22" s="116"/>
      <c r="L22" s="285"/>
      <c r="M22" s="286"/>
      <c r="N22" s="113"/>
      <c r="O22" s="230"/>
      <c r="AZ22" s="9" t="s">
        <v>174</v>
      </c>
      <c r="BA22" s="265" t="str">
        <f t="shared" si="1"/>
        <v>　</v>
      </c>
    </row>
    <row r="23" spans="2:57" ht="24">
      <c r="B23" s="117">
        <v>15</v>
      </c>
      <c r="C23" s="118" t="s">
        <v>176</v>
      </c>
      <c r="D23" s="198"/>
      <c r="E23" s="199"/>
      <c r="F23" s="118" t="s">
        <v>197</v>
      </c>
      <c r="G23" s="284"/>
      <c r="H23" s="15" t="str">
        <f t="shared" si="0"/>
        <v/>
      </c>
      <c r="I23" s="116"/>
      <c r="J23" s="113"/>
      <c r="K23" s="116"/>
      <c r="L23" s="285"/>
      <c r="M23" s="286"/>
      <c r="N23" s="113"/>
      <c r="O23" s="230"/>
      <c r="AZ23" s="9" t="s">
        <v>174</v>
      </c>
      <c r="BA23" s="265" t="str">
        <f t="shared" si="1"/>
        <v>　</v>
      </c>
    </row>
    <row r="24" spans="2:57" ht="24">
      <c r="B24" s="117">
        <v>16</v>
      </c>
      <c r="C24" s="118" t="s">
        <v>176</v>
      </c>
      <c r="D24" s="198"/>
      <c r="E24" s="199"/>
      <c r="F24" s="118" t="s">
        <v>197</v>
      </c>
      <c r="G24" s="284"/>
      <c r="H24" s="15" t="str">
        <f t="shared" si="0"/>
        <v/>
      </c>
      <c r="I24" s="116"/>
      <c r="J24" s="113"/>
      <c r="K24" s="116"/>
      <c r="L24" s="285"/>
      <c r="M24" s="286"/>
      <c r="N24" s="113"/>
      <c r="O24" s="230"/>
      <c r="AZ24" s="9" t="s">
        <v>174</v>
      </c>
      <c r="BA24" s="265" t="str">
        <f t="shared" si="1"/>
        <v>　</v>
      </c>
    </row>
    <row r="25" spans="2:57" ht="24.75" thickBot="1">
      <c r="B25" s="290">
        <v>17</v>
      </c>
      <c r="C25" s="291" t="s">
        <v>176</v>
      </c>
      <c r="D25" s="292"/>
      <c r="E25" s="293"/>
      <c r="F25" s="118" t="s">
        <v>197</v>
      </c>
      <c r="G25" s="295"/>
      <c r="H25" s="115" t="str">
        <f t="shared" si="0"/>
        <v/>
      </c>
      <c r="I25" s="283"/>
      <c r="J25" s="294"/>
      <c r="K25" s="283"/>
      <c r="L25" s="296"/>
      <c r="M25" s="297"/>
      <c r="N25" s="294"/>
      <c r="O25" s="298"/>
      <c r="AZ25" s="9" t="s">
        <v>174</v>
      </c>
      <c r="BA25" s="265" t="str">
        <f t="shared" si="1"/>
        <v>　</v>
      </c>
    </row>
    <row r="26" spans="2:57" ht="24.75" thickTop="1">
      <c r="B26" s="16">
        <v>18</v>
      </c>
      <c r="C26" s="14" t="s">
        <v>176</v>
      </c>
      <c r="D26" s="299"/>
      <c r="E26" s="300"/>
      <c r="F26" s="32" t="s">
        <v>197</v>
      </c>
      <c r="G26" s="301"/>
      <c r="H26" s="14" t="str">
        <f t="shared" ref="H26:H27" si="2">IF(G26="","",DATEDIF(G26,$BD$15,"y"))</f>
        <v/>
      </c>
      <c r="I26" s="41"/>
      <c r="J26" s="222"/>
      <c r="K26" s="41"/>
      <c r="L26" s="268"/>
      <c r="M26" s="269"/>
      <c r="N26" s="222"/>
      <c r="O26" s="302"/>
      <c r="AZ26" s="9" t="s">
        <v>174</v>
      </c>
      <c r="BA26" s="265" t="str">
        <f t="shared" si="1"/>
        <v>　</v>
      </c>
    </row>
    <row r="27" spans="2:57" ht="24.75" thickBot="1">
      <c r="B27" s="20">
        <v>19</v>
      </c>
      <c r="C27" s="119" t="s">
        <v>176</v>
      </c>
      <c r="D27" s="200"/>
      <c r="E27" s="196"/>
      <c r="F27" s="119" t="s">
        <v>197</v>
      </c>
      <c r="G27" s="287"/>
      <c r="H27" s="119" t="str">
        <f t="shared" si="2"/>
        <v/>
      </c>
      <c r="I27" s="120"/>
      <c r="J27" s="114"/>
      <c r="K27" s="120"/>
      <c r="L27" s="288"/>
      <c r="M27" s="289"/>
      <c r="N27" s="114"/>
      <c r="O27" s="231"/>
      <c r="AZ27" s="9" t="s">
        <v>174</v>
      </c>
      <c r="BA27" s="265" t="str">
        <f t="shared" si="1"/>
        <v>　</v>
      </c>
    </row>
    <row r="28" spans="2:57">
      <c r="B28" s="9"/>
    </row>
    <row r="29" spans="2:57" ht="12.75" thickBot="1">
      <c r="B29" s="723" t="s">
        <v>431</v>
      </c>
      <c r="C29" s="723"/>
      <c r="D29" s="723"/>
      <c r="E29" s="723"/>
      <c r="F29" s="723"/>
      <c r="G29" s="723"/>
      <c r="H29" s="723"/>
      <c r="I29" s="723"/>
      <c r="J29" s="723"/>
      <c r="K29" s="723"/>
      <c r="L29" s="723"/>
      <c r="M29" s="723"/>
      <c r="N29" s="723"/>
      <c r="O29" s="723"/>
    </row>
    <row r="30" spans="2:57" ht="12.75" thickBot="1">
      <c r="B30" s="724" t="s">
        <v>194</v>
      </c>
      <c r="C30" s="725"/>
      <c r="D30" s="254" t="s">
        <v>182</v>
      </c>
      <c r="E30" s="255" t="s">
        <v>181</v>
      </c>
      <c r="F30" s="779" t="s">
        <v>168</v>
      </c>
      <c r="G30" s="735"/>
      <c r="H30" s="735"/>
      <c r="I30" s="735"/>
      <c r="J30" s="735"/>
      <c r="K30" s="735"/>
      <c r="L30" s="735"/>
      <c r="M30" s="735"/>
      <c r="N30" s="736"/>
      <c r="O30" s="257" t="s">
        <v>193</v>
      </c>
    </row>
    <row r="31" spans="2:57" ht="13.5" thickTop="1" thickBot="1">
      <c r="B31" s="726"/>
      <c r="C31" s="727"/>
      <c r="D31" s="260"/>
      <c r="E31" s="261"/>
      <c r="F31" s="791"/>
      <c r="G31" s="792"/>
      <c r="H31" s="792"/>
      <c r="I31" s="792"/>
      <c r="J31" s="792"/>
      <c r="K31" s="792"/>
      <c r="L31" s="792"/>
      <c r="M31" s="792"/>
      <c r="N31" s="793"/>
      <c r="O31" s="259"/>
      <c r="BA31" s="266"/>
    </row>
    <row r="32" spans="2:57" s="132" customFormat="1">
      <c r="B32" s="7"/>
      <c r="C32" s="6"/>
      <c r="D32" s="6"/>
      <c r="E32" s="6"/>
      <c r="F32" s="6"/>
      <c r="G32" s="6"/>
      <c r="H32" s="6"/>
      <c r="I32" s="6"/>
      <c r="J32" s="6"/>
      <c r="K32" s="6"/>
      <c r="L32" s="6"/>
      <c r="M32" s="6"/>
      <c r="N32" s="6"/>
      <c r="O32" s="6"/>
      <c r="P32" s="6"/>
      <c r="Q32" s="6"/>
      <c r="R32" s="8"/>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266"/>
      <c r="BB32" s="6"/>
      <c r="BC32" s="6"/>
      <c r="BD32" s="6"/>
      <c r="BE32" s="6"/>
    </row>
    <row r="33" spans="2:57" s="132" customFormat="1">
      <c r="B33" s="805" t="s">
        <v>429</v>
      </c>
      <c r="C33" s="805"/>
      <c r="D33" s="805"/>
      <c r="E33" s="805"/>
      <c r="F33" s="805"/>
      <c r="G33" s="805"/>
      <c r="H33" s="805"/>
      <c r="I33" s="805"/>
      <c r="J33" s="805"/>
      <c r="K33" s="805"/>
      <c r="L33" s="805"/>
      <c r="M33" s="805"/>
      <c r="N33" s="805"/>
      <c r="O33" s="805"/>
      <c r="P33" s="6"/>
      <c r="Q33" s="6"/>
      <c r="R33" s="8"/>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266"/>
      <c r="BB33" s="6"/>
      <c r="BC33" s="6"/>
      <c r="BD33" s="6"/>
      <c r="BE33" s="6"/>
    </row>
    <row r="34" spans="2:57" s="132" customFormat="1" ht="12" customHeight="1">
      <c r="B34" s="811" t="s">
        <v>495</v>
      </c>
      <c r="C34" s="809"/>
      <c r="D34" s="809"/>
      <c r="E34" s="809"/>
      <c r="F34" s="809"/>
      <c r="G34" s="809"/>
      <c r="H34" s="809"/>
      <c r="I34" s="809"/>
      <c r="J34" s="809"/>
      <c r="K34" s="809"/>
      <c r="L34" s="809"/>
      <c r="M34" s="809"/>
      <c r="N34" s="809"/>
      <c r="O34" s="812"/>
      <c r="P34" s="6"/>
      <c r="Q34" s="6"/>
      <c r="R34" s="8"/>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266"/>
      <c r="BB37" s="6"/>
      <c r="BC37" s="6"/>
      <c r="BD37" s="6"/>
      <c r="BE37" s="6"/>
    </row>
    <row r="38" spans="2:57" s="132" customFormat="1">
      <c r="B38" s="799"/>
      <c r="C38" s="800"/>
      <c r="D38" s="800"/>
      <c r="E38" s="800"/>
      <c r="F38" s="800"/>
      <c r="G38" s="800"/>
      <c r="H38" s="800"/>
      <c r="I38" s="800"/>
      <c r="J38" s="800"/>
      <c r="K38" s="800"/>
      <c r="L38" s="800"/>
      <c r="M38" s="800"/>
      <c r="N38" s="800"/>
      <c r="O38" s="801"/>
      <c r="P38" s="6"/>
      <c r="Q38" s="6"/>
      <c r="R38" s="8"/>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266"/>
      <c r="BB38" s="6"/>
      <c r="BC38" s="6"/>
      <c r="BD38" s="6"/>
      <c r="BE38" s="6"/>
    </row>
    <row r="39" spans="2:57" s="132" customFormat="1">
      <c r="B39" s="799"/>
      <c r="C39" s="800"/>
      <c r="D39" s="800"/>
      <c r="E39" s="800"/>
      <c r="F39" s="800"/>
      <c r="G39" s="800"/>
      <c r="H39" s="800"/>
      <c r="I39" s="800"/>
      <c r="J39" s="800"/>
      <c r="K39" s="800"/>
      <c r="L39" s="800"/>
      <c r="M39" s="800"/>
      <c r="N39" s="800"/>
      <c r="O39" s="801"/>
      <c r="P39" s="6"/>
      <c r="Q39" s="6"/>
      <c r="R39" s="8"/>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266"/>
      <c r="BB39" s="6"/>
      <c r="BC39" s="6"/>
      <c r="BD39" s="6"/>
      <c r="BE39" s="6"/>
    </row>
    <row r="40" spans="2:57" s="132" customFormat="1">
      <c r="B40" s="799"/>
      <c r="C40" s="800"/>
      <c r="D40" s="800"/>
      <c r="E40" s="800"/>
      <c r="F40" s="800"/>
      <c r="G40" s="800"/>
      <c r="H40" s="800"/>
      <c r="I40" s="800"/>
      <c r="J40" s="800"/>
      <c r="K40" s="800"/>
      <c r="L40" s="800"/>
      <c r="M40" s="800"/>
      <c r="N40" s="800"/>
      <c r="O40" s="801"/>
      <c r="P40" s="6"/>
      <c r="Q40" s="6"/>
      <c r="R40" s="8"/>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266"/>
      <c r="BB40" s="6"/>
      <c r="BC40" s="6"/>
      <c r="BD40" s="6"/>
      <c r="BE40" s="6"/>
    </row>
    <row r="41" spans="2:57" s="132" customFormat="1">
      <c r="B41" s="799"/>
      <c r="C41" s="800"/>
      <c r="D41" s="800"/>
      <c r="E41" s="800"/>
      <c r="F41" s="800"/>
      <c r="G41" s="800"/>
      <c r="H41" s="800"/>
      <c r="I41" s="800"/>
      <c r="J41" s="800"/>
      <c r="K41" s="800"/>
      <c r="L41" s="800"/>
      <c r="M41" s="800"/>
      <c r="N41" s="800"/>
      <c r="O41" s="801"/>
      <c r="P41" s="6"/>
      <c r="Q41" s="6"/>
      <c r="R41" s="8"/>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266"/>
      <c r="BB41" s="6"/>
      <c r="BC41" s="6"/>
      <c r="BD41" s="6"/>
      <c r="BE41" s="6"/>
    </row>
    <row r="42" spans="2:57" s="132" customFormat="1">
      <c r="B42" s="802"/>
      <c r="C42" s="803"/>
      <c r="D42" s="803"/>
      <c r="E42" s="803"/>
      <c r="F42" s="803"/>
      <c r="G42" s="803"/>
      <c r="H42" s="803"/>
      <c r="I42" s="803"/>
      <c r="J42" s="803"/>
      <c r="K42" s="803"/>
      <c r="L42" s="803"/>
      <c r="M42" s="803"/>
      <c r="N42" s="803"/>
      <c r="O42" s="804"/>
      <c r="P42" s="6"/>
      <c r="Q42" s="6"/>
      <c r="R42" s="8"/>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266"/>
      <c r="BB42" s="6"/>
      <c r="BC42" s="6"/>
      <c r="BD42" s="6"/>
      <c r="BE42" s="6"/>
    </row>
    <row r="43" spans="2:57" s="132" customFormat="1">
      <c r="B43" s="7"/>
      <c r="C43" s="6"/>
      <c r="D43" s="6"/>
      <c r="E43" s="6"/>
      <c r="F43" s="6"/>
      <c r="G43" s="6"/>
      <c r="H43" s="6"/>
      <c r="I43" s="6"/>
      <c r="J43" s="6"/>
      <c r="K43" s="6"/>
      <c r="L43" s="6"/>
      <c r="M43" s="6"/>
      <c r="N43" s="6"/>
      <c r="O43" s="6"/>
      <c r="P43" s="6"/>
      <c r="Q43" s="6"/>
      <c r="R43" s="8"/>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266"/>
      <c r="BB43" s="6"/>
      <c r="BC43" s="6"/>
      <c r="BD43" s="6"/>
      <c r="BE43" s="6"/>
    </row>
  </sheetData>
  <mergeCells count="27">
    <mergeCell ref="B1:E1"/>
    <mergeCell ref="B2:C2"/>
    <mergeCell ref="B3:C3"/>
    <mergeCell ref="D3:E3"/>
    <mergeCell ref="B4:C4"/>
    <mergeCell ref="D4:E4"/>
    <mergeCell ref="B29:O29"/>
    <mergeCell ref="B5:C5"/>
    <mergeCell ref="D5:E5"/>
    <mergeCell ref="B6:O6"/>
    <mergeCell ref="B7:B8"/>
    <mergeCell ref="C7:C8"/>
    <mergeCell ref="D7:E7"/>
    <mergeCell ref="I7:I8"/>
    <mergeCell ref="J7:J8"/>
    <mergeCell ref="K7:K8"/>
    <mergeCell ref="F7:F8"/>
    <mergeCell ref="G7:G8"/>
    <mergeCell ref="H7:H8"/>
    <mergeCell ref="L7:M7"/>
    <mergeCell ref="N7:N8"/>
    <mergeCell ref="O7:O8"/>
    <mergeCell ref="B30:C31"/>
    <mergeCell ref="F30:N30"/>
    <mergeCell ref="F31:N31"/>
    <mergeCell ref="B33:O33"/>
    <mergeCell ref="B34:O42"/>
  </mergeCells>
  <phoneticPr fontId="7"/>
  <conditionalFormatting sqref="K9:K27">
    <cfRule type="duplicateValues" dxfId="34" priority="1"/>
  </conditionalFormatting>
  <conditionalFormatting sqref="BA9:BA27">
    <cfRule type="duplicateValues" dxfId="33" priority="3"/>
  </conditionalFormatting>
  <dataValidations count="11">
    <dataValidation type="list" allowBlank="1" showInputMessage="1" showErrorMessage="1" sqref="J10:J27" xr:uid="{600C4537-F2B4-41C9-8AB5-16BD8F49C0AE}">
      <formula1>"主将,ｺｰﾁ,主将･ｺｰﾁ"</formula1>
    </dataValidation>
    <dataValidation type="list" allowBlank="1" showInputMessage="1" showErrorMessage="1" sqref="I9:I27" xr:uid="{93656F50-D726-48CD-BBF6-6A34EDAF10AD}">
      <formula1>"○"</formula1>
    </dataValidation>
    <dataValidation type="list" allowBlank="1" showInputMessage="1" showErrorMessage="1" sqref="L9:L27" xr:uid="{7E1741D3-E8C5-4893-88C8-3A4A13A2287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4 BA131040 BA196576 BA262112 BA327648 BA393184 BA458720 BA524256 BA589792 BA655328 BA720864 BA786400 BA851936 BA917472 BA983008" xr:uid="{37F07BE3-F8F1-4AC5-95C2-F4EBEDF8B6C4}"/>
    <dataValidation operator="greaterThanOrEqual" allowBlank="1" showInputMessage="1" showErrorMessage="1" errorTitle="修正" error="年齢39歳以下は出場不可" sqref="H9:H27" xr:uid="{738A6F25-03C5-4971-987C-51FC64F23B17}"/>
    <dataValidation type="list" allowBlank="1" showInputMessage="1" showErrorMessage="1" sqref="N9:N27" xr:uid="{D321C10D-83B6-4B4D-AB10-7ED6C4F8A729}">
      <formula1>",●"</formula1>
    </dataValidation>
    <dataValidation type="list" allowBlank="1" showInputMessage="1" showErrorMessage="1" sqref="C9 F9:H9" xr:uid="{62D76630-5561-4846-A630-3334201B959F}">
      <formula1>"監督,監督兼選手"</formula1>
    </dataValidation>
    <dataValidation type="custom" allowBlank="1" showInputMessage="1" showErrorMessage="1" errorTitle="修正" error="氏名欄にスペースの使用不可" prompt="苗字と名前を分けて入力。空白スペースは不要。" sqref="F9:H27" xr:uid="{A7FD47D0-5059-400E-A74F-0523AC8CFD30}">
      <formula1>NOT(COUNTIF(F9,"*　*"))</formula1>
    </dataValidation>
    <dataValidation type="list" allowBlank="1" showInputMessage="1" showErrorMessage="1" sqref="D5" xr:uid="{88F770F1-AAC3-4BD8-AE4F-D8BE8AC639CC}">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10" xr:uid="{45975C98-9E31-4D63-9868-34FD6F727BCD}">
      <formula1>"ｺｰﾁ,選手"</formula1>
    </dataValidation>
    <dataValidation type="custom" allowBlank="1" showInputMessage="1" showErrorMessage="1" sqref="D9:E27" xr:uid="{4B83BDE7-28AC-434C-ACA9-D909DF2D64A7}">
      <formula1>NOT(COUNTIF(D9,"*　*"))</formula1>
    </dataValidation>
  </dataValidations>
  <printOptions horizontalCentered="1"/>
  <pageMargins left="0.39370078740157483" right="0.39370078740157483" top="0.59055118110236227" bottom="0.39370078740157483" header="0.31496062992125984" footer="0.31496062992125984"/>
  <pageSetup paperSize="9" scale="81"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E0BB-7B02-4E5E-913D-5BBF1A6727FB}">
  <sheetPr codeName="Sheet12">
    <tabColor rgb="FF00B0F0"/>
    <pageSetUpPr fitToPage="1"/>
  </sheetPr>
  <dimension ref="B1:BE3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625" style="6" bestFit="1" customWidth="1"/>
    <col min="10" max="10" width="5.25" style="6" bestFit="1" customWidth="1"/>
    <col min="11" max="11" width="15" style="6" customWidth="1"/>
    <col min="12" max="12" width="5.625" style="6" bestFit="1"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5</v>
      </c>
      <c r="S2" s="107"/>
      <c r="T2" s="107"/>
      <c r="U2" s="107"/>
      <c r="V2" s="107"/>
      <c r="W2" s="107"/>
      <c r="X2" s="107"/>
      <c r="AZ2" s="9" t="s">
        <v>174</v>
      </c>
    </row>
    <row r="3" spans="2:56" ht="24">
      <c r="B3" s="702" t="s">
        <v>428</v>
      </c>
      <c r="C3" s="702"/>
      <c r="D3" s="705" t="s">
        <v>271</v>
      </c>
      <c r="E3" s="705"/>
      <c r="S3" s="275"/>
      <c r="T3" s="275"/>
      <c r="U3" s="275"/>
      <c r="V3" s="275"/>
      <c r="W3" s="275"/>
      <c r="X3" s="275"/>
      <c r="AZ3" s="9" t="s">
        <v>174</v>
      </c>
    </row>
    <row r="4" spans="2:56" ht="24.75" customHeight="1">
      <c r="B4" s="702" t="s">
        <v>172</v>
      </c>
      <c r="C4" s="702"/>
      <c r="D4" s="704" t="s">
        <v>224</v>
      </c>
      <c r="E4" s="704"/>
      <c r="R4" s="276"/>
      <c r="S4" s="276"/>
      <c r="T4" s="276"/>
      <c r="U4" s="276"/>
      <c r="V4" s="276"/>
      <c r="W4" s="276"/>
      <c r="X4" s="276"/>
      <c r="AZ4" s="9" t="s">
        <v>174</v>
      </c>
    </row>
    <row r="5" spans="2:56" ht="25.5" customHeight="1">
      <c r="B5" s="702" t="s">
        <v>170</v>
      </c>
      <c r="C5" s="702"/>
      <c r="D5" s="703" t="s">
        <v>17</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c r="B7" s="724" t="s">
        <v>191</v>
      </c>
      <c r="C7" s="725" t="s">
        <v>190</v>
      </c>
      <c r="D7" s="744" t="s">
        <v>188</v>
      </c>
      <c r="E7" s="745"/>
      <c r="F7" s="821" t="s">
        <v>187</v>
      </c>
      <c r="G7" s="725" t="s">
        <v>185</v>
      </c>
      <c r="H7" s="788" t="s">
        <v>186</v>
      </c>
      <c r="I7" s="725" t="s">
        <v>172</v>
      </c>
      <c r="J7" s="721" t="s">
        <v>184</v>
      </c>
      <c r="K7" s="790"/>
      <c r="L7" s="721" t="s">
        <v>183</v>
      </c>
      <c r="M7" s="794" t="s">
        <v>411</v>
      </c>
      <c r="R7" s="276"/>
      <c r="S7" s="276"/>
      <c r="T7" s="276"/>
      <c r="U7" s="276"/>
      <c r="V7" s="276"/>
      <c r="W7" s="276"/>
      <c r="X7" s="276"/>
      <c r="AZ7" s="9"/>
      <c r="BA7" s="263" t="s">
        <v>296</v>
      </c>
    </row>
    <row r="8" spans="2:56" ht="12.75" thickBot="1">
      <c r="B8" s="742"/>
      <c r="C8" s="743"/>
      <c r="D8" s="186" t="s">
        <v>182</v>
      </c>
      <c r="E8" s="187" t="s">
        <v>181</v>
      </c>
      <c r="F8" s="789"/>
      <c r="G8" s="743"/>
      <c r="H8" s="789"/>
      <c r="I8" s="743"/>
      <c r="J8" s="106" t="s">
        <v>180</v>
      </c>
      <c r="K8" s="188" t="s">
        <v>179</v>
      </c>
      <c r="L8" s="722"/>
      <c r="M8" s="795" t="s">
        <v>193</v>
      </c>
      <c r="R8" s="276"/>
      <c r="S8" s="276"/>
      <c r="T8" s="276"/>
      <c r="U8" s="276"/>
      <c r="V8" s="276"/>
      <c r="W8" s="276"/>
      <c r="X8" s="276"/>
      <c r="AZ8" s="9"/>
      <c r="BA8" s="264" t="s">
        <v>126</v>
      </c>
    </row>
    <row r="9" spans="2:56" ht="24.75" thickTop="1">
      <c r="B9" s="10">
        <v>1</v>
      </c>
      <c r="C9" s="160" t="s">
        <v>202</v>
      </c>
      <c r="D9" s="189"/>
      <c r="E9" s="190"/>
      <c r="F9" s="43"/>
      <c r="G9" s="191"/>
      <c r="H9" s="14" t="str">
        <f t="shared" ref="H9:H22" si="0">IF(G9="","",DATEDIF(G9,$BD$15,"y"))</f>
        <v/>
      </c>
      <c r="I9" s="303"/>
      <c r="J9" s="268"/>
      <c r="K9" s="269"/>
      <c r="L9" s="229"/>
      <c r="M9" s="42"/>
      <c r="R9" s="276"/>
      <c r="S9" s="276"/>
      <c r="T9" s="276"/>
      <c r="U9" s="276"/>
      <c r="V9" s="276"/>
      <c r="W9" s="276"/>
      <c r="X9" s="276"/>
      <c r="AZ9" s="9" t="s">
        <v>174</v>
      </c>
      <c r="BA9" s="265" t="str">
        <f>D9&amp;"　"&amp;E9</f>
        <v>　</v>
      </c>
      <c r="BC9" s="281" t="s">
        <v>385</v>
      </c>
      <c r="BD9" s="280" t="str">
        <f>VLOOKUP($D$3,リスト!$C$1:$J$32,4,FALSE)</f>
        <v>必置</v>
      </c>
    </row>
    <row r="10" spans="2:56" ht="24">
      <c r="B10" s="117">
        <v>2</v>
      </c>
      <c r="C10" s="291" t="s">
        <v>176</v>
      </c>
      <c r="D10" s="198"/>
      <c r="E10" s="199"/>
      <c r="F10" s="118" t="s">
        <v>175</v>
      </c>
      <c r="G10" s="284"/>
      <c r="H10" s="15" t="str">
        <f t="shared" si="0"/>
        <v/>
      </c>
      <c r="I10" s="142" t="s">
        <v>305</v>
      </c>
      <c r="J10" s="285"/>
      <c r="K10" s="286"/>
      <c r="L10" s="113"/>
      <c r="M10" s="230"/>
      <c r="R10" s="277"/>
      <c r="S10" s="277"/>
      <c r="T10" s="277"/>
      <c r="U10" s="277"/>
      <c r="V10" s="277"/>
      <c r="W10" s="277"/>
      <c r="X10" s="277"/>
      <c r="AZ10" s="9" t="s">
        <v>174</v>
      </c>
      <c r="BA10" s="265" t="str">
        <f t="shared" ref="BA10:BA22" si="1">D10&amp;"　"&amp;E10</f>
        <v>　</v>
      </c>
      <c r="BC10" s="281" t="s">
        <v>386</v>
      </c>
      <c r="BD10" s="280" t="str">
        <f>VLOOKUP($D$3,リスト!$C$1:$J$32,5,FALSE)</f>
        <v>可</v>
      </c>
    </row>
    <row r="11" spans="2:56" ht="24">
      <c r="B11" s="117">
        <v>3</v>
      </c>
      <c r="C11" s="291" t="s">
        <v>176</v>
      </c>
      <c r="D11" s="198"/>
      <c r="E11" s="199"/>
      <c r="F11" s="118" t="s">
        <v>175</v>
      </c>
      <c r="G11" s="284"/>
      <c r="H11" s="15" t="str">
        <f t="shared" si="0"/>
        <v/>
      </c>
      <c r="I11" s="142" t="s">
        <v>305</v>
      </c>
      <c r="J11" s="285"/>
      <c r="K11" s="286"/>
      <c r="L11" s="113"/>
      <c r="M11" s="230"/>
      <c r="AZ11" s="9" t="s">
        <v>174</v>
      </c>
      <c r="BA11" s="265" t="str">
        <f t="shared" si="1"/>
        <v>　</v>
      </c>
      <c r="BC11" s="281" t="s">
        <v>387</v>
      </c>
      <c r="BD11" s="280" t="str">
        <f>VLOOKUP($D$3,リスト!$C$1:$J$32,6,FALSE)</f>
        <v>減じない</v>
      </c>
    </row>
    <row r="12" spans="2:56" ht="24">
      <c r="B12" s="117">
        <v>4</v>
      </c>
      <c r="C12" s="291" t="s">
        <v>176</v>
      </c>
      <c r="D12" s="198"/>
      <c r="E12" s="199"/>
      <c r="F12" s="118" t="s">
        <v>175</v>
      </c>
      <c r="G12" s="284"/>
      <c r="H12" s="15" t="str">
        <f t="shared" si="0"/>
        <v/>
      </c>
      <c r="I12" s="142" t="s">
        <v>305</v>
      </c>
      <c r="J12" s="285"/>
      <c r="K12" s="286"/>
      <c r="L12" s="113"/>
      <c r="M12" s="230"/>
      <c r="AZ12" s="9" t="s">
        <v>174</v>
      </c>
      <c r="BA12" s="265" t="str">
        <f t="shared" si="1"/>
        <v>　</v>
      </c>
      <c r="BC12" s="281" t="s">
        <v>430</v>
      </c>
      <c r="BD12" s="280" t="str">
        <f>VLOOKUP($D$3,リスト!$C$1:$J$32,7,FALSE)</f>
        <v>可</v>
      </c>
    </row>
    <row r="13" spans="2:56" ht="24">
      <c r="B13" s="117">
        <v>5</v>
      </c>
      <c r="C13" s="291" t="s">
        <v>176</v>
      </c>
      <c r="D13" s="198"/>
      <c r="E13" s="199"/>
      <c r="F13" s="118" t="s">
        <v>175</v>
      </c>
      <c r="G13" s="284"/>
      <c r="H13" s="15" t="str">
        <f t="shared" si="0"/>
        <v/>
      </c>
      <c r="I13" s="142" t="s">
        <v>305</v>
      </c>
      <c r="J13" s="285"/>
      <c r="K13" s="286"/>
      <c r="L13" s="113"/>
      <c r="M13" s="230"/>
      <c r="AZ13" s="9" t="s">
        <v>174</v>
      </c>
      <c r="BA13" s="265" t="str">
        <f t="shared" si="1"/>
        <v>　</v>
      </c>
      <c r="BC13" s="281" t="s">
        <v>476</v>
      </c>
      <c r="BD13" s="280">
        <f>VLOOKUP($D$3,リスト!$C$1:$J$32,8,FALSE)</f>
        <v>14</v>
      </c>
    </row>
    <row r="14" spans="2:56" ht="24">
      <c r="B14" s="117">
        <v>6</v>
      </c>
      <c r="C14" s="291" t="s">
        <v>176</v>
      </c>
      <c r="D14" s="198"/>
      <c r="E14" s="199"/>
      <c r="F14" s="118" t="s">
        <v>175</v>
      </c>
      <c r="G14" s="284"/>
      <c r="H14" s="15" t="str">
        <f t="shared" si="0"/>
        <v/>
      </c>
      <c r="I14" s="142" t="s">
        <v>305</v>
      </c>
      <c r="J14" s="285"/>
      <c r="K14" s="286"/>
      <c r="L14" s="113"/>
      <c r="M14" s="230"/>
      <c r="AZ14" s="9" t="s">
        <v>174</v>
      </c>
      <c r="BA14" s="265" t="str">
        <f t="shared" si="1"/>
        <v>　</v>
      </c>
    </row>
    <row r="15" spans="2:56" ht="24">
      <c r="B15" s="117">
        <v>7</v>
      </c>
      <c r="C15" s="291" t="s">
        <v>176</v>
      </c>
      <c r="D15" s="198"/>
      <c r="E15" s="199"/>
      <c r="F15" s="118" t="s">
        <v>175</v>
      </c>
      <c r="G15" s="284"/>
      <c r="H15" s="15" t="str">
        <f t="shared" si="0"/>
        <v/>
      </c>
      <c r="I15" s="142" t="s">
        <v>305</v>
      </c>
      <c r="J15" s="285"/>
      <c r="K15" s="286"/>
      <c r="L15" s="113"/>
      <c r="M15" s="230"/>
      <c r="AZ15" s="9" t="s">
        <v>174</v>
      </c>
      <c r="BA15" s="265" t="str">
        <f t="shared" si="1"/>
        <v>　</v>
      </c>
      <c r="BC15" s="282" t="s">
        <v>173</v>
      </c>
      <c r="BD15" s="272">
        <v>45901</v>
      </c>
    </row>
    <row r="16" spans="2:56" ht="24">
      <c r="B16" s="117">
        <v>8</v>
      </c>
      <c r="C16" s="291" t="s">
        <v>176</v>
      </c>
      <c r="D16" s="198"/>
      <c r="E16" s="199"/>
      <c r="F16" s="118" t="s">
        <v>175</v>
      </c>
      <c r="G16" s="284"/>
      <c r="H16" s="15" t="str">
        <f t="shared" si="0"/>
        <v/>
      </c>
      <c r="I16" s="142" t="s">
        <v>305</v>
      </c>
      <c r="J16" s="285"/>
      <c r="K16" s="286"/>
      <c r="L16" s="113"/>
      <c r="M16" s="230"/>
      <c r="AZ16" s="9" t="s">
        <v>174</v>
      </c>
      <c r="BA16" s="265" t="str">
        <f t="shared" si="1"/>
        <v>　</v>
      </c>
    </row>
    <row r="17" spans="2:57" ht="24">
      <c r="B17" s="117">
        <v>9</v>
      </c>
      <c r="C17" s="291" t="s">
        <v>176</v>
      </c>
      <c r="D17" s="198"/>
      <c r="E17" s="199"/>
      <c r="F17" s="283"/>
      <c r="G17" s="284"/>
      <c r="H17" s="15" t="str">
        <f t="shared" si="0"/>
        <v/>
      </c>
      <c r="I17" s="142" t="s">
        <v>317</v>
      </c>
      <c r="J17" s="285"/>
      <c r="K17" s="286"/>
      <c r="L17" s="113"/>
      <c r="M17" s="230"/>
      <c r="AZ17" s="9" t="s">
        <v>174</v>
      </c>
      <c r="BA17" s="265" t="str">
        <f t="shared" si="1"/>
        <v>　</v>
      </c>
    </row>
    <row r="18" spans="2:57" ht="24">
      <c r="B18" s="117">
        <v>10</v>
      </c>
      <c r="C18" s="291" t="s">
        <v>176</v>
      </c>
      <c r="D18" s="198"/>
      <c r="E18" s="199"/>
      <c r="F18" s="116"/>
      <c r="G18" s="284"/>
      <c r="H18" s="15" t="str">
        <f t="shared" si="0"/>
        <v/>
      </c>
      <c r="I18" s="142" t="s">
        <v>317</v>
      </c>
      <c r="J18" s="285"/>
      <c r="K18" s="286"/>
      <c r="L18" s="113"/>
      <c r="M18" s="230"/>
      <c r="AZ18" s="9" t="s">
        <v>174</v>
      </c>
      <c r="BA18" s="265" t="str">
        <f t="shared" si="1"/>
        <v>　</v>
      </c>
    </row>
    <row r="19" spans="2:57" ht="24">
      <c r="B19" s="117">
        <v>11</v>
      </c>
      <c r="C19" s="291" t="s">
        <v>176</v>
      </c>
      <c r="D19" s="198"/>
      <c r="E19" s="199"/>
      <c r="F19" s="116"/>
      <c r="G19" s="284"/>
      <c r="H19" s="15" t="str">
        <f t="shared" si="0"/>
        <v/>
      </c>
      <c r="I19" s="142" t="s">
        <v>317</v>
      </c>
      <c r="J19" s="285"/>
      <c r="K19" s="286"/>
      <c r="L19" s="113"/>
      <c r="M19" s="230"/>
      <c r="AZ19" s="9" t="s">
        <v>174</v>
      </c>
      <c r="BA19" s="265" t="str">
        <f t="shared" si="1"/>
        <v>　</v>
      </c>
      <c r="BC19"/>
      <c r="BD19" s="132"/>
    </row>
    <row r="20" spans="2:57" ht="24">
      <c r="B20" s="117">
        <v>12</v>
      </c>
      <c r="C20" s="291" t="s">
        <v>176</v>
      </c>
      <c r="D20" s="198"/>
      <c r="E20" s="199"/>
      <c r="F20" s="118" t="s">
        <v>197</v>
      </c>
      <c r="G20" s="284"/>
      <c r="H20" s="15" t="str">
        <f t="shared" si="0"/>
        <v/>
      </c>
      <c r="I20" s="142" t="s">
        <v>318</v>
      </c>
      <c r="J20" s="285"/>
      <c r="K20" s="286"/>
      <c r="L20" s="113"/>
      <c r="M20" s="230"/>
      <c r="AZ20" s="9" t="s">
        <v>174</v>
      </c>
      <c r="BA20" s="265" t="str">
        <f t="shared" si="1"/>
        <v>　</v>
      </c>
    </row>
    <row r="21" spans="2:57" ht="24">
      <c r="B21" s="117">
        <v>13</v>
      </c>
      <c r="C21" s="291" t="s">
        <v>176</v>
      </c>
      <c r="D21" s="198"/>
      <c r="E21" s="199"/>
      <c r="F21" s="118" t="s">
        <v>197</v>
      </c>
      <c r="G21" s="284"/>
      <c r="H21" s="15" t="str">
        <f t="shared" si="0"/>
        <v/>
      </c>
      <c r="I21" s="142" t="s">
        <v>201</v>
      </c>
      <c r="J21" s="285"/>
      <c r="K21" s="286"/>
      <c r="L21" s="113"/>
      <c r="M21" s="230"/>
      <c r="AZ21" s="9" t="s">
        <v>174</v>
      </c>
      <c r="BA21" s="265" t="str">
        <f t="shared" si="1"/>
        <v>　</v>
      </c>
    </row>
    <row r="22" spans="2:57" ht="24.75" thickBot="1">
      <c r="B22" s="20">
        <v>14</v>
      </c>
      <c r="C22" s="119" t="s">
        <v>176</v>
      </c>
      <c r="D22" s="200"/>
      <c r="E22" s="196"/>
      <c r="F22" s="119" t="s">
        <v>197</v>
      </c>
      <c r="G22" s="287"/>
      <c r="H22" s="110" t="str">
        <f t="shared" si="0"/>
        <v/>
      </c>
      <c r="I22" s="143" t="s">
        <v>201</v>
      </c>
      <c r="J22" s="288"/>
      <c r="K22" s="289"/>
      <c r="L22" s="114"/>
      <c r="M22" s="231"/>
      <c r="AZ22" s="9" t="s">
        <v>174</v>
      </c>
      <c r="BA22" s="265" t="str">
        <f t="shared" si="1"/>
        <v>　</v>
      </c>
    </row>
    <row r="23" spans="2:57">
      <c r="B23" s="9"/>
    </row>
    <row r="24" spans="2:57" ht="12.75" thickBot="1">
      <c r="B24" s="723" t="s">
        <v>431</v>
      </c>
      <c r="C24" s="723"/>
      <c r="D24" s="723"/>
      <c r="E24" s="723"/>
      <c r="F24" s="723"/>
      <c r="G24" s="723"/>
      <c r="H24" s="723"/>
      <c r="I24" s="723"/>
      <c r="J24" s="723"/>
      <c r="K24" s="723"/>
      <c r="L24" s="723"/>
      <c r="M24" s="723"/>
    </row>
    <row r="25" spans="2:57" ht="12.75" thickBot="1">
      <c r="B25" s="724" t="s">
        <v>194</v>
      </c>
      <c r="C25" s="725"/>
      <c r="D25" s="254" t="s">
        <v>182</v>
      </c>
      <c r="E25" s="255" t="s">
        <v>181</v>
      </c>
      <c r="F25" s="779" t="s">
        <v>168</v>
      </c>
      <c r="G25" s="735"/>
      <c r="H25" s="735"/>
      <c r="I25" s="735"/>
      <c r="J25" s="735"/>
      <c r="K25" s="735"/>
      <c r="L25" s="736"/>
      <c r="M25" s="257" t="s">
        <v>193</v>
      </c>
    </row>
    <row r="26" spans="2:57" ht="13.5" thickTop="1" thickBot="1">
      <c r="B26" s="726"/>
      <c r="C26" s="727"/>
      <c r="D26" s="260"/>
      <c r="E26" s="261"/>
      <c r="F26" s="791"/>
      <c r="G26" s="792"/>
      <c r="H26" s="792"/>
      <c r="I26" s="792"/>
      <c r="J26" s="792"/>
      <c r="K26" s="792"/>
      <c r="L26" s="793"/>
      <c r="M26" s="259"/>
      <c r="BA26" s="266"/>
    </row>
    <row r="27" spans="2:57" s="132" customFormat="1">
      <c r="B27" s="7"/>
      <c r="C27" s="6"/>
      <c r="D27" s="6"/>
      <c r="E27" s="6"/>
      <c r="F27" s="6"/>
      <c r="G27" s="6"/>
      <c r="H27" s="6"/>
      <c r="I27" s="6"/>
      <c r="J27" s="6"/>
      <c r="K27" s="6"/>
      <c r="L27" s="6"/>
      <c r="M27" s="6"/>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E27" s="6"/>
    </row>
    <row r="28" spans="2:57" s="132" customFormat="1" ht="12.75" thickBot="1">
      <c r="B28" s="6" t="s">
        <v>436</v>
      </c>
      <c r="C28" s="6"/>
      <c r="D28" s="6"/>
      <c r="E28" s="6"/>
      <c r="F28" s="6"/>
      <c r="G28" s="6"/>
      <c r="H28" s="6"/>
      <c r="I28" s="6"/>
      <c r="J28" s="6"/>
      <c r="K28" s="6"/>
      <c r="L28" s="6"/>
      <c r="M28" s="6"/>
      <c r="N28" s="8"/>
      <c r="O28" s="7"/>
      <c r="P28" s="7"/>
      <c r="Q28" s="7"/>
      <c r="R28" s="7"/>
      <c r="S28" s="7"/>
      <c r="T28" s="7"/>
      <c r="U28" s="7"/>
      <c r="V28" s="6"/>
      <c r="W28" s="6"/>
      <c r="X28" s="7"/>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BA28" s="6"/>
      <c r="BB28" s="6"/>
      <c r="BC28" s="6"/>
    </row>
    <row r="29" spans="2:57" s="132" customFormat="1">
      <c r="B29" s="817"/>
      <c r="C29" s="818"/>
      <c r="D29" s="813" t="s">
        <v>272</v>
      </c>
      <c r="E29" s="814"/>
      <c r="H29" s="6"/>
      <c r="I29" s="6"/>
      <c r="J29" s="6"/>
      <c r="K29" s="6"/>
      <c r="L29" s="6"/>
      <c r="M29" s="6"/>
      <c r="N29" s="8"/>
      <c r="O29" s="7"/>
      <c r="P29" s="7"/>
      <c r="Q29" s="7"/>
      <c r="R29" s="7"/>
      <c r="S29" s="7"/>
      <c r="T29" s="7"/>
      <c r="U29" s="7"/>
      <c r="V29" s="6"/>
      <c r="W29" s="6"/>
      <c r="X29" s="7"/>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BA29" s="6"/>
      <c r="BB29" s="6"/>
      <c r="BC29" s="6"/>
    </row>
    <row r="30" spans="2:57" s="132" customFormat="1" ht="12.75" thickBot="1">
      <c r="B30" s="819"/>
      <c r="C30" s="820"/>
      <c r="D30" s="815" t="s">
        <v>273</v>
      </c>
      <c r="E30" s="816"/>
      <c r="H30" s="6"/>
      <c r="I30" s="6"/>
      <c r="J30" s="6"/>
      <c r="K30" s="6"/>
      <c r="L30" s="6"/>
      <c r="M30" s="6"/>
      <c r="N30" s="8"/>
      <c r="O30" s="7"/>
      <c r="P30" s="7"/>
      <c r="Q30" s="7"/>
      <c r="R30" s="7"/>
      <c r="S30" s="7"/>
      <c r="T30" s="7"/>
      <c r="U30" s="7"/>
      <c r="V30" s="6"/>
      <c r="W30" s="6"/>
      <c r="X30" s="7"/>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BA30" s="6"/>
      <c r="BB30" s="6"/>
      <c r="BC30" s="6"/>
      <c r="BD30" s="6"/>
    </row>
    <row r="31" spans="2:57" s="132" customFormat="1">
      <c r="B31" s="7"/>
      <c r="C31" s="6"/>
      <c r="D31" s="6"/>
      <c r="E31" s="6"/>
      <c r="F31" s="6"/>
      <c r="G31" s="6"/>
      <c r="H31" s="6"/>
      <c r="I31" s="6"/>
      <c r="J31" s="6"/>
      <c r="K31" s="6"/>
      <c r="L31" s="6"/>
      <c r="M31" s="6"/>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5" t="s">
        <v>429</v>
      </c>
      <c r="C32" s="805"/>
      <c r="D32" s="805"/>
      <c r="E32" s="805"/>
      <c r="F32" s="805"/>
      <c r="G32" s="805"/>
      <c r="H32" s="805"/>
      <c r="I32" s="805"/>
      <c r="J32" s="805"/>
      <c r="K32" s="805"/>
      <c r="L32" s="805"/>
      <c r="M32" s="805"/>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6" t="s">
        <v>493</v>
      </c>
      <c r="C33" s="797"/>
      <c r="D33" s="797"/>
      <c r="E33" s="797"/>
      <c r="F33" s="797"/>
      <c r="G33" s="797"/>
      <c r="H33" s="797"/>
      <c r="I33" s="797"/>
      <c r="J33" s="797"/>
      <c r="K33" s="797"/>
      <c r="L33" s="797"/>
      <c r="M33" s="798"/>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1"/>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4"/>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8"/>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9">
    <mergeCell ref="B1:E1"/>
    <mergeCell ref="B2:C2"/>
    <mergeCell ref="B3:C3"/>
    <mergeCell ref="D3:E3"/>
    <mergeCell ref="B4:C4"/>
    <mergeCell ref="D4:E4"/>
    <mergeCell ref="B5:C5"/>
    <mergeCell ref="D5:E5"/>
    <mergeCell ref="B6:M6"/>
    <mergeCell ref="B7:B8"/>
    <mergeCell ref="C7:C8"/>
    <mergeCell ref="D7:E7"/>
    <mergeCell ref="I7:I8"/>
    <mergeCell ref="F7:F8"/>
    <mergeCell ref="F25:L25"/>
    <mergeCell ref="F26:L26"/>
    <mergeCell ref="B32:M32"/>
    <mergeCell ref="B33:M38"/>
    <mergeCell ref="G7:G8"/>
    <mergeCell ref="H7:H8"/>
    <mergeCell ref="J7:K7"/>
    <mergeCell ref="L7:L8"/>
    <mergeCell ref="M7:M8"/>
    <mergeCell ref="B24:M24"/>
    <mergeCell ref="D29:E29"/>
    <mergeCell ref="D30:E30"/>
    <mergeCell ref="B29:C29"/>
    <mergeCell ref="B30:C30"/>
    <mergeCell ref="B25:C26"/>
  </mergeCells>
  <phoneticPr fontId="7"/>
  <conditionalFormatting sqref="BA9:BA22">
    <cfRule type="duplicateValues" dxfId="32" priority="10"/>
  </conditionalFormatting>
  <dataValidations count="9">
    <dataValidation type="list" allowBlank="1" showInputMessage="1" showErrorMessage="1" sqref="D5" xr:uid="{2D80F718-61D3-429C-9055-51A2A37B4037}">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F9:H22 D9:E22" xr:uid="{DA25B97C-631F-4C95-90E2-FA6B60EBAAA9}">
      <formula1>NOT(COUNTIF(D9,"*　*"))</formula1>
    </dataValidation>
    <dataValidation type="list" allowBlank="1" showInputMessage="1" showErrorMessage="1" sqref="C9:H9" xr:uid="{7BB299DE-0791-459F-869D-073EBB6E5F29}">
      <formula1>"監督,監督兼選手"</formula1>
    </dataValidation>
    <dataValidation type="list" allowBlank="1" showInputMessage="1" showErrorMessage="1" sqref="L9:L22" xr:uid="{6091661C-7FA3-48F9-AB82-B65944AE5615}">
      <formula1>",●"</formula1>
    </dataValidation>
    <dataValidation operator="greaterThanOrEqual" allowBlank="1" showInputMessage="1" showErrorMessage="1" errorTitle="修正" error="年齢39歳以下は出場不可" sqref="H9:H22" xr:uid="{3C9A0CB5-54F2-4E55-ACEB-2F5759CF82C8}"/>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96021F24-AC08-45D9-B7EF-130F76B664F2}"/>
    <dataValidation type="list" allowBlank="1" showInputMessage="1" showErrorMessage="1" sqref="J9:J22" xr:uid="{0F7A67C1-7B98-4E99-9AA5-1B1AC5D05C9F}">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I9 F9" xr:uid="{C1FF7CC4-3E17-4FB4-AFDC-C62115F2018E}">
      <formula1>"男子,女子,シニア"</formula1>
    </dataValidation>
    <dataValidation type="list" allowBlank="1" showInputMessage="1" showErrorMessage="1" sqref="B29:C30" xr:uid="{75B531FD-36DE-4329-BF4A-2F95B960EFF1}">
      <formula1>"○"</formula1>
    </dataValidation>
  </dataValidations>
  <printOptions horizontalCentered="1"/>
  <pageMargins left="0.39370078740157483" right="0.39370078740157483" top="0.59055118110236227" bottom="0.39370078740157483" header="0.31496062992125984" footer="0.31496062992125984"/>
  <pageSetup paperSize="9" scale="9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129C-539D-41D7-A6DA-0206110BFBE4}">
  <sheetPr codeName="Sheet13">
    <tabColor rgb="FF00B0F0"/>
    <pageSetUpPr fitToPage="1"/>
  </sheetPr>
  <dimension ref="B1:BE32"/>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25" style="6" bestFit="1" customWidth="1"/>
    <col min="10" max="10" width="15" style="6" customWidth="1"/>
    <col min="11" max="11" width="5.625" style="6" bestFit="1" customWidth="1"/>
    <col min="12" max="12" width="13.75" style="6" customWidth="1"/>
    <col min="13" max="13" width="1.25" style="6" customWidth="1"/>
    <col min="14" max="14" width="1.25" style="6" hidden="1" customWidth="1" outlineLevel="1"/>
    <col min="15" max="15" width="1.25" style="8" hidden="1" customWidth="1" outlineLevel="1"/>
    <col min="16"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R1" s="107"/>
      <c r="S1" s="107"/>
      <c r="T1" s="107"/>
      <c r="U1" s="107"/>
      <c r="V1" s="107"/>
      <c r="W1" s="107"/>
      <c r="X1" s="107"/>
      <c r="AZ1" s="9" t="s">
        <v>174</v>
      </c>
    </row>
    <row r="2" spans="2:56" ht="24">
      <c r="B2" s="702" t="s">
        <v>427</v>
      </c>
      <c r="C2" s="702"/>
      <c r="D2" s="253" t="s">
        <v>328</v>
      </c>
      <c r="E2" s="253">
        <v>6</v>
      </c>
      <c r="R2" s="107"/>
      <c r="S2" s="107"/>
      <c r="T2" s="107"/>
      <c r="U2" s="107"/>
      <c r="V2" s="107"/>
      <c r="W2" s="107"/>
      <c r="X2" s="107"/>
      <c r="AZ2" s="9" t="s">
        <v>174</v>
      </c>
    </row>
    <row r="3" spans="2:56" ht="24">
      <c r="B3" s="702" t="s">
        <v>428</v>
      </c>
      <c r="C3" s="702"/>
      <c r="D3" s="705" t="s">
        <v>203</v>
      </c>
      <c r="E3" s="705"/>
      <c r="R3" s="275"/>
      <c r="S3" s="275"/>
      <c r="T3" s="275"/>
      <c r="U3" s="275"/>
      <c r="V3" s="275"/>
      <c r="W3" s="275"/>
      <c r="X3" s="275"/>
      <c r="AZ3" s="9" t="s">
        <v>174</v>
      </c>
    </row>
    <row r="4" spans="2:56" ht="24.75" customHeight="1">
      <c r="B4" s="702" t="s">
        <v>172</v>
      </c>
      <c r="C4" s="702"/>
      <c r="D4" s="704" t="s">
        <v>224</v>
      </c>
      <c r="E4" s="704"/>
      <c r="Q4" s="276"/>
      <c r="R4" s="276"/>
      <c r="S4" s="276"/>
      <c r="T4" s="276"/>
      <c r="U4" s="276"/>
      <c r="V4" s="276"/>
      <c r="W4" s="276"/>
      <c r="X4" s="276"/>
      <c r="AZ4" s="9" t="s">
        <v>174</v>
      </c>
    </row>
    <row r="5" spans="2:56" ht="25.5" customHeight="1">
      <c r="B5" s="702" t="s">
        <v>170</v>
      </c>
      <c r="C5" s="702"/>
      <c r="D5" s="703" t="s">
        <v>17</v>
      </c>
      <c r="E5" s="703"/>
      <c r="Q5" s="276"/>
      <c r="R5" s="276"/>
      <c r="S5" s="276"/>
      <c r="T5" s="276"/>
      <c r="U5" s="276"/>
      <c r="V5" s="276"/>
      <c r="W5" s="276"/>
      <c r="X5" s="276"/>
      <c r="AZ5" s="9" t="s">
        <v>174</v>
      </c>
    </row>
    <row r="6" spans="2:56" ht="24.75" thickBot="1">
      <c r="B6" s="723" t="s">
        <v>192</v>
      </c>
      <c r="C6" s="723"/>
      <c r="D6" s="723"/>
      <c r="E6" s="723"/>
      <c r="F6" s="723"/>
      <c r="G6" s="723"/>
      <c r="H6" s="723"/>
      <c r="I6" s="723"/>
      <c r="J6" s="723"/>
      <c r="K6" s="723"/>
      <c r="L6" s="723"/>
      <c r="Q6" s="276"/>
      <c r="R6" s="276"/>
      <c r="S6" s="276"/>
      <c r="T6" s="276"/>
      <c r="U6" s="276"/>
      <c r="V6" s="276"/>
      <c r="W6" s="276"/>
      <c r="X6" s="276"/>
      <c r="AZ6" s="9" t="s">
        <v>174</v>
      </c>
    </row>
    <row r="7" spans="2:56">
      <c r="B7" s="724" t="s">
        <v>191</v>
      </c>
      <c r="C7" s="725" t="s">
        <v>190</v>
      </c>
      <c r="D7" s="744" t="s">
        <v>188</v>
      </c>
      <c r="E7" s="822"/>
      <c r="F7" s="821" t="s">
        <v>187</v>
      </c>
      <c r="G7" s="725" t="s">
        <v>185</v>
      </c>
      <c r="H7" s="788" t="s">
        <v>186</v>
      </c>
      <c r="I7" s="721" t="s">
        <v>184</v>
      </c>
      <c r="J7" s="790"/>
      <c r="K7" s="721" t="s">
        <v>183</v>
      </c>
      <c r="L7" s="794" t="s">
        <v>411</v>
      </c>
      <c r="Q7" s="276"/>
      <c r="R7" s="276"/>
      <c r="S7" s="276"/>
      <c r="T7" s="276"/>
      <c r="U7" s="276"/>
      <c r="V7" s="276"/>
      <c r="W7" s="276"/>
      <c r="X7" s="276"/>
      <c r="AZ7" s="9"/>
      <c r="BA7" s="263" t="s">
        <v>296</v>
      </c>
    </row>
    <row r="8" spans="2:56" ht="12.75" thickBot="1">
      <c r="B8" s="742"/>
      <c r="C8" s="743"/>
      <c r="D8" s="186" t="s">
        <v>182</v>
      </c>
      <c r="E8" s="267" t="s">
        <v>181</v>
      </c>
      <c r="F8" s="823"/>
      <c r="G8" s="743"/>
      <c r="H8" s="789"/>
      <c r="I8" s="106" t="s">
        <v>180</v>
      </c>
      <c r="J8" s="188" t="s">
        <v>179</v>
      </c>
      <c r="K8" s="722"/>
      <c r="L8" s="795" t="s">
        <v>193</v>
      </c>
      <c r="Q8" s="276"/>
      <c r="R8" s="276"/>
      <c r="S8" s="276"/>
      <c r="T8" s="276"/>
      <c r="U8" s="276"/>
      <c r="V8" s="276"/>
      <c r="W8" s="276"/>
      <c r="X8" s="276"/>
      <c r="AZ8" s="9"/>
      <c r="BA8" s="264" t="s">
        <v>126</v>
      </c>
    </row>
    <row r="9" spans="2:56" ht="24.75" thickTop="1">
      <c r="B9" s="10">
        <v>1</v>
      </c>
      <c r="C9" s="160" t="s">
        <v>202</v>
      </c>
      <c r="D9" s="189"/>
      <c r="E9" s="304"/>
      <c r="F9" s="43"/>
      <c r="G9" s="191"/>
      <c r="H9" s="14" t="str">
        <f t="shared" ref="H9:H20" si="0">IF(G9="","",DATEDIF(G9,$BD$15,"y"))</f>
        <v/>
      </c>
      <c r="I9" s="268"/>
      <c r="J9" s="269"/>
      <c r="K9" s="229"/>
      <c r="L9" s="42"/>
      <c r="Q9" s="276"/>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291" t="s">
        <v>176</v>
      </c>
      <c r="D10" s="198"/>
      <c r="E10" s="305"/>
      <c r="F10" s="43"/>
      <c r="G10" s="284"/>
      <c r="H10" s="15" t="str">
        <f t="shared" si="0"/>
        <v/>
      </c>
      <c r="I10" s="285"/>
      <c r="J10" s="286"/>
      <c r="K10" s="113"/>
      <c r="L10" s="230"/>
      <c r="Q10" s="277"/>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291" t="s">
        <v>176</v>
      </c>
      <c r="D11" s="198"/>
      <c r="E11" s="305"/>
      <c r="F11" s="43"/>
      <c r="G11" s="284"/>
      <c r="H11" s="15" t="str">
        <f t="shared" si="0"/>
        <v/>
      </c>
      <c r="I11" s="285"/>
      <c r="J11" s="286"/>
      <c r="K11" s="113"/>
      <c r="L11" s="230"/>
      <c r="AZ11" s="9" t="s">
        <v>174</v>
      </c>
      <c r="BA11" s="265" t="str">
        <f t="array" ref="BA11">D11&amp;"　"&amp;E11</f>
        <v>　</v>
      </c>
      <c r="BC11" s="281" t="s">
        <v>387</v>
      </c>
      <c r="BD11" s="280" t="str">
        <f>VLOOKUP($D$3,リスト!$C$1:$J$32,6,FALSE)</f>
        <v>減じない</v>
      </c>
    </row>
    <row r="12" spans="2:56" ht="24">
      <c r="B12" s="117">
        <v>4</v>
      </c>
      <c r="C12" s="291" t="s">
        <v>176</v>
      </c>
      <c r="D12" s="198"/>
      <c r="E12" s="305"/>
      <c r="F12" s="43"/>
      <c r="G12" s="284"/>
      <c r="H12" s="15" t="str">
        <f t="shared" si="0"/>
        <v/>
      </c>
      <c r="I12" s="285"/>
      <c r="J12" s="286"/>
      <c r="K12" s="113"/>
      <c r="L12" s="230"/>
      <c r="AZ12" s="9" t="s">
        <v>174</v>
      </c>
      <c r="BA12" s="265" t="str">
        <f t="array" ref="BA12">D12&amp;"　"&amp;E12</f>
        <v>　</v>
      </c>
      <c r="BC12" s="281" t="s">
        <v>430</v>
      </c>
      <c r="BD12" s="280" t="str">
        <f>VLOOKUP($D$3,リスト!$C$1:$J$32,7,FALSE)</f>
        <v>可</v>
      </c>
    </row>
    <row r="13" spans="2:56" ht="24">
      <c r="B13" s="117">
        <v>5</v>
      </c>
      <c r="C13" s="291" t="s">
        <v>176</v>
      </c>
      <c r="D13" s="198"/>
      <c r="E13" s="305"/>
      <c r="F13" s="43"/>
      <c r="G13" s="284"/>
      <c r="H13" s="15" t="str">
        <f t="shared" si="0"/>
        <v/>
      </c>
      <c r="I13" s="285"/>
      <c r="J13" s="286"/>
      <c r="K13" s="113"/>
      <c r="L13" s="230"/>
      <c r="AZ13" s="9" t="s">
        <v>174</v>
      </c>
      <c r="BA13" s="265" t="str">
        <f t="array" ref="BA13">D13&amp;"　"&amp;E13</f>
        <v>　</v>
      </c>
      <c r="BC13" s="281" t="s">
        <v>476</v>
      </c>
      <c r="BD13" s="280">
        <f>VLOOKUP($D$3,リスト!$C$1:$J$32,8,FALSE)</f>
        <v>12</v>
      </c>
    </row>
    <row r="14" spans="2:56" ht="24">
      <c r="B14" s="117">
        <v>6</v>
      </c>
      <c r="C14" s="291" t="s">
        <v>176</v>
      </c>
      <c r="D14" s="198"/>
      <c r="E14" s="305"/>
      <c r="F14" s="43"/>
      <c r="G14" s="284"/>
      <c r="H14" s="15" t="str">
        <f t="shared" si="0"/>
        <v/>
      </c>
      <c r="I14" s="285"/>
      <c r="J14" s="286"/>
      <c r="K14" s="113"/>
      <c r="L14" s="230"/>
      <c r="AZ14" s="9" t="s">
        <v>174</v>
      </c>
      <c r="BA14" s="265" t="str">
        <f t="array" ref="BA14">D14&amp;"　"&amp;E14</f>
        <v>　</v>
      </c>
    </row>
    <row r="15" spans="2:56" ht="24">
      <c r="B15" s="117">
        <v>7</v>
      </c>
      <c r="C15" s="291" t="s">
        <v>176</v>
      </c>
      <c r="D15" s="198"/>
      <c r="E15" s="305"/>
      <c r="F15" s="43"/>
      <c r="G15" s="284"/>
      <c r="H15" s="15" t="str">
        <f t="shared" si="0"/>
        <v/>
      </c>
      <c r="I15" s="285"/>
      <c r="J15" s="286"/>
      <c r="K15" s="113"/>
      <c r="L15" s="230"/>
      <c r="AZ15" s="9" t="s">
        <v>174</v>
      </c>
      <c r="BA15" s="265" t="str">
        <f t="array" ref="BA15">D15&amp;"　"&amp;E15</f>
        <v>　</v>
      </c>
      <c r="BC15" s="282" t="s">
        <v>173</v>
      </c>
      <c r="BD15" s="272">
        <v>45901</v>
      </c>
    </row>
    <row r="16" spans="2:56" ht="24">
      <c r="B16" s="117">
        <v>8</v>
      </c>
      <c r="C16" s="291" t="s">
        <v>176</v>
      </c>
      <c r="D16" s="198"/>
      <c r="E16" s="305"/>
      <c r="F16" s="43"/>
      <c r="G16" s="284"/>
      <c r="H16" s="15" t="str">
        <f t="shared" si="0"/>
        <v/>
      </c>
      <c r="I16" s="285"/>
      <c r="J16" s="286"/>
      <c r="K16" s="113"/>
      <c r="L16" s="230"/>
      <c r="AZ16" s="9" t="s">
        <v>174</v>
      </c>
      <c r="BA16" s="265" t="str">
        <f t="array" ref="BA16">D16&amp;"　"&amp;E16</f>
        <v>　</v>
      </c>
    </row>
    <row r="17" spans="2:57" ht="24">
      <c r="B17" s="117">
        <v>9</v>
      </c>
      <c r="C17" s="291" t="s">
        <v>176</v>
      </c>
      <c r="D17" s="198"/>
      <c r="E17" s="305"/>
      <c r="F17" s="43"/>
      <c r="G17" s="284"/>
      <c r="H17" s="15" t="str">
        <f t="shared" si="0"/>
        <v/>
      </c>
      <c r="I17" s="285"/>
      <c r="J17" s="286"/>
      <c r="K17" s="113"/>
      <c r="L17" s="230"/>
      <c r="AZ17" s="9" t="s">
        <v>174</v>
      </c>
      <c r="BA17" s="265" t="str">
        <f t="array" ref="BA17">D17&amp;"　"&amp;E17</f>
        <v>　</v>
      </c>
    </row>
    <row r="18" spans="2:57" ht="24">
      <c r="B18" s="117">
        <v>10</v>
      </c>
      <c r="C18" s="291" t="s">
        <v>176</v>
      </c>
      <c r="D18" s="198"/>
      <c r="E18" s="305"/>
      <c r="F18" s="43"/>
      <c r="G18" s="284"/>
      <c r="H18" s="15" t="str">
        <f t="shared" si="0"/>
        <v/>
      </c>
      <c r="I18" s="285"/>
      <c r="J18" s="286"/>
      <c r="K18" s="113"/>
      <c r="L18" s="230"/>
      <c r="AZ18" s="9" t="s">
        <v>174</v>
      </c>
      <c r="BA18" s="265" t="str">
        <f t="array" ref="BA18">D18&amp;"　"&amp;E18</f>
        <v>　</v>
      </c>
    </row>
    <row r="19" spans="2:57" ht="24">
      <c r="B19" s="117">
        <v>11</v>
      </c>
      <c r="C19" s="291" t="s">
        <v>176</v>
      </c>
      <c r="D19" s="198"/>
      <c r="E19" s="305"/>
      <c r="F19" s="43"/>
      <c r="G19" s="284"/>
      <c r="H19" s="15" t="str">
        <f t="shared" si="0"/>
        <v/>
      </c>
      <c r="I19" s="285"/>
      <c r="J19" s="286"/>
      <c r="K19" s="113"/>
      <c r="L19" s="230"/>
      <c r="AZ19" s="9" t="s">
        <v>174</v>
      </c>
      <c r="BA19" s="265" t="str">
        <f t="array" ref="BA19">D19&amp;"　"&amp;E19</f>
        <v>　</v>
      </c>
      <c r="BC19"/>
      <c r="BD19" s="132"/>
    </row>
    <row r="20" spans="2:57" ht="24.75" thickBot="1">
      <c r="B20" s="20">
        <v>12</v>
      </c>
      <c r="C20" s="119" t="s">
        <v>176</v>
      </c>
      <c r="D20" s="200"/>
      <c r="E20" s="306"/>
      <c r="F20" s="44"/>
      <c r="G20" s="287"/>
      <c r="H20" s="110" t="str">
        <f t="shared" si="0"/>
        <v/>
      </c>
      <c r="I20" s="288"/>
      <c r="J20" s="289"/>
      <c r="K20" s="114"/>
      <c r="L20" s="231"/>
      <c r="AZ20" s="9" t="s">
        <v>174</v>
      </c>
      <c r="BA20" s="265" t="str">
        <f t="array" ref="BA20">D20&amp;"　"&amp;E20</f>
        <v>　</v>
      </c>
    </row>
    <row r="21" spans="2:57">
      <c r="B21" s="9"/>
    </row>
    <row r="22" spans="2:57" ht="12.75" thickBot="1">
      <c r="B22" s="723" t="s">
        <v>431</v>
      </c>
      <c r="C22" s="723"/>
      <c r="D22" s="723"/>
      <c r="E22" s="723"/>
      <c r="F22" s="723"/>
      <c r="G22" s="723"/>
      <c r="H22" s="723"/>
      <c r="I22" s="723"/>
      <c r="J22" s="723"/>
      <c r="K22" s="723"/>
      <c r="L22" s="723"/>
    </row>
    <row r="23" spans="2:57" ht="12.75" thickBot="1">
      <c r="B23" s="724" t="s">
        <v>194</v>
      </c>
      <c r="C23" s="725"/>
      <c r="D23" s="254" t="s">
        <v>182</v>
      </c>
      <c r="E23" s="255" t="s">
        <v>181</v>
      </c>
      <c r="F23" s="779" t="s">
        <v>168</v>
      </c>
      <c r="G23" s="735"/>
      <c r="H23" s="735"/>
      <c r="I23" s="735"/>
      <c r="J23" s="735"/>
      <c r="K23" s="736"/>
      <c r="L23" s="257" t="s">
        <v>193</v>
      </c>
    </row>
    <row r="24" spans="2:57" ht="13.5" thickTop="1" thickBot="1">
      <c r="B24" s="726"/>
      <c r="C24" s="727"/>
      <c r="D24" s="260"/>
      <c r="E24" s="261"/>
      <c r="F24" s="791"/>
      <c r="G24" s="792"/>
      <c r="H24" s="792"/>
      <c r="I24" s="792"/>
      <c r="J24" s="792"/>
      <c r="K24" s="793"/>
      <c r="L24" s="259"/>
      <c r="BA24" s="266"/>
    </row>
    <row r="25" spans="2:57" s="132" customFormat="1">
      <c r="B25" s="7"/>
      <c r="C25" s="6"/>
      <c r="D25" s="6"/>
      <c r="E25" s="6"/>
      <c r="F25" s="6"/>
      <c r="G25" s="6"/>
      <c r="H25" s="6"/>
      <c r="I25" s="6"/>
      <c r="J25" s="6"/>
      <c r="K25" s="6"/>
      <c r="L25" s="6"/>
      <c r="M25" s="6"/>
      <c r="N25" s="6"/>
      <c r="O25" s="8"/>
      <c r="P25" s="7"/>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805" t="s">
        <v>429</v>
      </c>
      <c r="C26" s="805"/>
      <c r="D26" s="805"/>
      <c r="E26" s="805"/>
      <c r="F26" s="805"/>
      <c r="G26" s="805"/>
      <c r="H26" s="805"/>
      <c r="I26" s="805"/>
      <c r="J26" s="805"/>
      <c r="K26" s="805"/>
      <c r="L26" s="805"/>
      <c r="M26" s="6"/>
      <c r="N26" s="6"/>
      <c r="O26" s="8"/>
      <c r="P26" s="7"/>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796" t="s">
        <v>492</v>
      </c>
      <c r="C27" s="797"/>
      <c r="D27" s="797"/>
      <c r="E27" s="797"/>
      <c r="F27" s="797"/>
      <c r="G27" s="797"/>
      <c r="H27" s="797"/>
      <c r="I27" s="797"/>
      <c r="J27" s="797"/>
      <c r="K27" s="797"/>
      <c r="L27" s="798"/>
      <c r="M27" s="6"/>
      <c r="N27" s="6"/>
      <c r="O27" s="8"/>
      <c r="P27" s="7"/>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99"/>
      <c r="C28" s="800"/>
      <c r="D28" s="800"/>
      <c r="E28" s="800"/>
      <c r="F28" s="800"/>
      <c r="G28" s="800"/>
      <c r="H28" s="800"/>
      <c r="I28" s="800"/>
      <c r="J28" s="800"/>
      <c r="K28" s="800"/>
      <c r="L28" s="801"/>
      <c r="M28" s="6"/>
      <c r="N28" s="6"/>
      <c r="O28" s="8"/>
      <c r="P28" s="7"/>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1"/>
      <c r="M29" s="6"/>
      <c r="N29" s="6"/>
      <c r="O29" s="8"/>
      <c r="P29" s="7"/>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1"/>
      <c r="M30" s="6"/>
      <c r="N30" s="6"/>
      <c r="O30" s="8"/>
      <c r="P30" s="7"/>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802"/>
      <c r="C31" s="803"/>
      <c r="D31" s="803"/>
      <c r="E31" s="803"/>
      <c r="F31" s="803"/>
      <c r="G31" s="803"/>
      <c r="H31" s="803"/>
      <c r="I31" s="803"/>
      <c r="J31" s="803"/>
      <c r="K31" s="803"/>
      <c r="L31" s="804"/>
      <c r="M31" s="6"/>
      <c r="N31" s="6"/>
      <c r="O31" s="8"/>
      <c r="P31" s="7"/>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
      <c r="C32" s="6"/>
      <c r="D32" s="6"/>
      <c r="E32" s="6"/>
      <c r="F32" s="6"/>
      <c r="G32" s="6"/>
      <c r="H32" s="6"/>
      <c r="I32" s="6"/>
      <c r="J32" s="6"/>
      <c r="K32" s="6"/>
      <c r="L32" s="6"/>
      <c r="M32" s="6"/>
      <c r="N32" s="6"/>
      <c r="O32" s="8"/>
      <c r="P32" s="7"/>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sheetData>
  <mergeCells count="24">
    <mergeCell ref="B1:E1"/>
    <mergeCell ref="B2:C2"/>
    <mergeCell ref="B3:C3"/>
    <mergeCell ref="D3:E3"/>
    <mergeCell ref="B4:C4"/>
    <mergeCell ref="D4:E4"/>
    <mergeCell ref="B5:C5"/>
    <mergeCell ref="D5:E5"/>
    <mergeCell ref="B6:L6"/>
    <mergeCell ref="B7:B8"/>
    <mergeCell ref="C7:C8"/>
    <mergeCell ref="D7:E7"/>
    <mergeCell ref="F7:F8"/>
    <mergeCell ref="G7:G8"/>
    <mergeCell ref="H7:H8"/>
    <mergeCell ref="B26:L26"/>
    <mergeCell ref="B27:L31"/>
    <mergeCell ref="I7:J7"/>
    <mergeCell ref="K7:K8"/>
    <mergeCell ref="L7:L8"/>
    <mergeCell ref="B22:L22"/>
    <mergeCell ref="B23:C24"/>
    <mergeCell ref="F23:K23"/>
    <mergeCell ref="F24:K24"/>
  </mergeCells>
  <phoneticPr fontId="7"/>
  <conditionalFormatting sqref="BA9:BA20">
    <cfRule type="duplicateValues" dxfId="31" priority="11"/>
  </conditionalFormatting>
  <dataValidations count="8">
    <dataValidation type="list" allowBlank="1" showInputMessage="1" showErrorMessage="1" sqref="I9:I20" xr:uid="{0AEE2E6E-050D-4D44-BABF-E992AD48AE3B}">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3 BA131029 BA196565 BA262101 BA327637 BA393173 BA458709 BA524245 BA589781 BA655317 BA720853 BA786389 BA851925 BA917461 BA982997" xr:uid="{B0DF72F2-3F87-4384-8F0A-221275B77B19}"/>
    <dataValidation operator="greaterThanOrEqual" allowBlank="1" showInputMessage="1" showErrorMessage="1" errorTitle="修正" error="年齢39歳以下は出場不可" sqref="H9:H20" xr:uid="{B3E63961-8179-4FB4-A532-731AB577AC7E}"/>
    <dataValidation type="list" allowBlank="1" showInputMessage="1" showErrorMessage="1" sqref="K9:K20" xr:uid="{E75B8999-9781-4B0E-A1DD-E983B051D99E}">
      <formula1>",●"</formula1>
    </dataValidation>
    <dataValidation type="list" allowBlank="1" showInputMessage="1" showErrorMessage="1" sqref="C9 F9:H9" xr:uid="{4A64BA2B-2CE5-4D45-B6D7-E9806CD94BD4}">
      <formula1>"監督,監督兼選手"</formula1>
    </dataValidation>
    <dataValidation type="custom" allowBlank="1" showInputMessage="1" showErrorMessage="1" errorTitle="修正" error="氏名欄にスペースの使用不可" prompt="苗字と名前を分けて入力。空白スペースは不要。" sqref="F9:H20" xr:uid="{A62D9B22-2064-4468-8814-F76706D993DC}">
      <formula1>NOT(COUNTIF(F9,"*　*"))</formula1>
    </dataValidation>
    <dataValidation type="list" allowBlank="1" showInputMessage="1" showErrorMessage="1" sqref="D5" xr:uid="{DDBBCB65-65F4-4567-8F44-CDE8610BD5F3}">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sqref="D9:E20" xr:uid="{306693EF-0D84-414C-BFAA-8297A825DD61}">
      <formula1>NOT(COUNTIF(D9,"*　*"))</formula1>
    </dataValidation>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C4A3-A8D3-41F6-A26F-18D5E9CF7C98}">
  <sheetPr codeName="Sheet14">
    <tabColor rgb="FF00B0F0"/>
    <pageSetUpPr fitToPage="1"/>
  </sheetPr>
  <dimension ref="B1:BE53"/>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12.5" style="6" customWidth="1"/>
    <col min="7" max="9" width="5.625" style="6" customWidth="1"/>
    <col min="10" max="10" width="5.625" style="6" bestFit="1" customWidth="1"/>
    <col min="11" max="11" width="5.25" style="6" bestFit="1" customWidth="1"/>
    <col min="12" max="12" width="15" style="6" customWidth="1"/>
    <col min="13" max="13" width="5.625" style="6" bestFit="1" customWidth="1"/>
    <col min="14" max="14" width="13.75" style="6" customWidth="1"/>
    <col min="15" max="15" width="1.25" style="6" customWidth="1"/>
    <col min="16" max="16" width="1.25" style="6" hidden="1" customWidth="1" outlineLevel="1"/>
    <col min="17" max="17" width="1.25" style="8" hidden="1" customWidth="1" outlineLevel="1"/>
    <col min="18"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F1" s="279"/>
      <c r="T1" s="107"/>
      <c r="U1" s="107"/>
      <c r="V1" s="107"/>
      <c r="W1" s="107"/>
      <c r="X1" s="107"/>
      <c r="AZ1" s="9" t="s">
        <v>174</v>
      </c>
    </row>
    <row r="2" spans="2:56" ht="24">
      <c r="B2" s="702" t="s">
        <v>427</v>
      </c>
      <c r="C2" s="702"/>
      <c r="D2" s="253" t="s">
        <v>328</v>
      </c>
      <c r="E2" s="253">
        <v>7</v>
      </c>
      <c r="T2" s="107"/>
      <c r="U2" s="107"/>
      <c r="V2" s="107"/>
      <c r="W2" s="107"/>
      <c r="X2" s="107"/>
      <c r="AZ2" s="9" t="s">
        <v>174</v>
      </c>
    </row>
    <row r="3" spans="2:56" ht="24">
      <c r="B3" s="702" t="s">
        <v>428</v>
      </c>
      <c r="C3" s="702"/>
      <c r="D3" s="705" t="s">
        <v>274</v>
      </c>
      <c r="E3" s="705"/>
      <c r="F3" s="107"/>
      <c r="T3" s="275"/>
      <c r="U3" s="275"/>
      <c r="V3" s="275"/>
      <c r="W3" s="275"/>
      <c r="X3" s="275"/>
      <c r="AZ3" s="9" t="s">
        <v>174</v>
      </c>
    </row>
    <row r="4" spans="2:56" ht="24.75" customHeight="1">
      <c r="B4" s="702" t="s">
        <v>172</v>
      </c>
      <c r="C4" s="702"/>
      <c r="D4" s="704" t="s">
        <v>171</v>
      </c>
      <c r="E4" s="704"/>
      <c r="F4" s="275"/>
      <c r="S4" s="276"/>
      <c r="T4" s="276"/>
      <c r="U4" s="276"/>
      <c r="V4" s="276"/>
      <c r="W4" s="276"/>
      <c r="X4" s="276"/>
      <c r="AZ4" s="9" t="s">
        <v>174</v>
      </c>
    </row>
    <row r="5" spans="2:56" ht="25.5" customHeight="1">
      <c r="B5" s="702" t="s">
        <v>170</v>
      </c>
      <c r="C5" s="702"/>
      <c r="D5" s="703" t="s">
        <v>17</v>
      </c>
      <c r="E5" s="703"/>
      <c r="F5" s="275"/>
      <c r="S5" s="276"/>
      <c r="T5" s="276"/>
      <c r="U5" s="276"/>
      <c r="V5" s="276"/>
      <c r="W5" s="276"/>
      <c r="X5" s="276"/>
      <c r="AZ5" s="9" t="s">
        <v>174</v>
      </c>
    </row>
    <row r="6" spans="2:56" ht="24.75" thickBot="1">
      <c r="B6" s="723" t="s">
        <v>205</v>
      </c>
      <c r="C6" s="723"/>
      <c r="D6" s="723"/>
      <c r="E6" s="723"/>
      <c r="F6" s="723"/>
      <c r="G6" s="723"/>
      <c r="H6" s="723"/>
      <c r="I6" s="723"/>
      <c r="J6" s="723"/>
      <c r="K6" s="723"/>
      <c r="L6" s="723"/>
      <c r="M6" s="723"/>
      <c r="N6" s="723"/>
      <c r="S6" s="276"/>
      <c r="T6" s="276"/>
      <c r="U6" s="276"/>
      <c r="V6" s="276"/>
      <c r="W6" s="276"/>
      <c r="X6" s="276"/>
      <c r="AZ6" s="9" t="s">
        <v>174</v>
      </c>
    </row>
    <row r="7" spans="2:56" ht="12.75" customHeight="1" thickBot="1">
      <c r="B7" s="724" t="s">
        <v>191</v>
      </c>
      <c r="C7" s="721" t="s">
        <v>190</v>
      </c>
      <c r="D7" s="754" t="s">
        <v>188</v>
      </c>
      <c r="E7" s="756"/>
      <c r="F7" s="831" t="s">
        <v>276</v>
      </c>
      <c r="G7" s="831" t="s">
        <v>187</v>
      </c>
      <c r="H7" s="788" t="s">
        <v>186</v>
      </c>
      <c r="I7" s="721" t="s">
        <v>172</v>
      </c>
      <c r="J7" s="833" t="s">
        <v>275</v>
      </c>
      <c r="K7" s="721" t="s">
        <v>184</v>
      </c>
      <c r="L7" s="790"/>
      <c r="M7" s="721" t="s">
        <v>183</v>
      </c>
      <c r="N7" s="794" t="s">
        <v>411</v>
      </c>
      <c r="S7" s="276"/>
      <c r="T7" s="276"/>
      <c r="U7" s="276"/>
      <c r="V7" s="276"/>
      <c r="W7" s="276"/>
      <c r="X7" s="276"/>
      <c r="AZ7" s="9"/>
      <c r="BA7" s="263" t="s">
        <v>296</v>
      </c>
    </row>
    <row r="8" spans="2:56" ht="12.75" thickBot="1">
      <c r="B8" s="742"/>
      <c r="C8" s="738"/>
      <c r="D8" s="186" t="s">
        <v>182</v>
      </c>
      <c r="E8" s="267" t="s">
        <v>181</v>
      </c>
      <c r="F8" s="832"/>
      <c r="G8" s="832"/>
      <c r="H8" s="789"/>
      <c r="I8" s="738"/>
      <c r="J8" s="834"/>
      <c r="K8" s="106" t="s">
        <v>180</v>
      </c>
      <c r="L8" s="188" t="s">
        <v>179</v>
      </c>
      <c r="M8" s="722"/>
      <c r="N8" s="795" t="s">
        <v>193</v>
      </c>
      <c r="S8" s="276"/>
      <c r="T8" s="276"/>
      <c r="U8" s="276"/>
      <c r="V8" s="276"/>
      <c r="W8" s="276"/>
      <c r="X8" s="276"/>
      <c r="AZ8" s="9"/>
      <c r="BA8" s="264" t="s">
        <v>126</v>
      </c>
    </row>
    <row r="9" spans="2:56" ht="24.75" thickTop="1">
      <c r="B9" s="10">
        <v>1</v>
      </c>
      <c r="C9" s="160" t="s">
        <v>202</v>
      </c>
      <c r="D9" s="189"/>
      <c r="E9" s="304"/>
      <c r="F9" s="214"/>
      <c r="G9" s="43"/>
      <c r="H9" s="41"/>
      <c r="I9" s="41"/>
      <c r="J9" s="158"/>
      <c r="K9" s="268"/>
      <c r="L9" s="269"/>
      <c r="M9" s="229"/>
      <c r="N9" s="42"/>
      <c r="S9" s="276"/>
      <c r="T9" s="276"/>
      <c r="U9" s="276"/>
      <c r="V9" s="276"/>
      <c r="W9" s="276"/>
      <c r="X9" s="276"/>
      <c r="AZ9" s="9" t="s">
        <v>174</v>
      </c>
      <c r="BA9" s="265" t="str">
        <f t="array" ref="BA9">D9&amp;"　"&amp;E9</f>
        <v>　</v>
      </c>
      <c r="BC9" s="281" t="s">
        <v>385</v>
      </c>
      <c r="BD9" s="280" t="str">
        <f>VLOOKUP($D$3,リスト!$C$1:$J$32,4,FALSE)</f>
        <v>必置</v>
      </c>
    </row>
    <row r="10" spans="2:56" ht="24">
      <c r="B10" s="22">
        <v>2</v>
      </c>
      <c r="C10" s="23" t="s">
        <v>277</v>
      </c>
      <c r="D10" s="208"/>
      <c r="E10" s="209"/>
      <c r="F10" s="210"/>
      <c r="G10" s="23" t="s">
        <v>175</v>
      </c>
      <c r="H10" s="46"/>
      <c r="I10" s="827" t="s">
        <v>278</v>
      </c>
      <c r="J10" s="145"/>
      <c r="K10" s="308"/>
      <c r="L10" s="309"/>
      <c r="M10" s="310"/>
      <c r="N10" s="311"/>
      <c r="S10" s="277"/>
      <c r="T10" s="277"/>
      <c r="U10" s="277"/>
      <c r="V10" s="277"/>
      <c r="W10" s="277"/>
      <c r="X10" s="277"/>
      <c r="AZ10" s="9" t="s">
        <v>174</v>
      </c>
      <c r="BA10" s="265" t="str">
        <f t="array" ref="BA10">D10&amp;"　"&amp;E10</f>
        <v>　</v>
      </c>
      <c r="BC10" s="281" t="s">
        <v>386</v>
      </c>
      <c r="BD10" s="280" t="str">
        <f>VLOOKUP($D$3,リスト!$C$1:$J$32,5,FALSE)</f>
        <v>可</v>
      </c>
    </row>
    <row r="11" spans="2:56" ht="24">
      <c r="B11" s="24">
        <v>3</v>
      </c>
      <c r="C11" s="25" t="s">
        <v>277</v>
      </c>
      <c r="D11" s="211"/>
      <c r="E11" s="212"/>
      <c r="F11" s="202"/>
      <c r="G11" s="25" t="s">
        <v>175</v>
      </c>
      <c r="H11" s="47"/>
      <c r="I11" s="828"/>
      <c r="J11" s="144"/>
      <c r="K11" s="312"/>
      <c r="L11" s="313"/>
      <c r="M11" s="314"/>
      <c r="N11" s="315"/>
      <c r="AZ11" s="9" t="s">
        <v>174</v>
      </c>
      <c r="BA11" s="265" t="str">
        <f t="array" ref="BA11">D11&amp;"　"&amp;E11</f>
        <v>　</v>
      </c>
      <c r="BC11" s="281" t="s">
        <v>387</v>
      </c>
      <c r="BD11" s="280" t="str">
        <f>VLOOKUP($D$3,リスト!$C$1:$J$32,6,FALSE)</f>
        <v>減じる</v>
      </c>
    </row>
    <row r="12" spans="2:56" ht="24">
      <c r="B12" s="26">
        <v>4</v>
      </c>
      <c r="C12" s="27" t="s">
        <v>277</v>
      </c>
      <c r="D12" s="213"/>
      <c r="E12" s="206"/>
      <c r="F12" s="207"/>
      <c r="G12" s="28" t="s">
        <v>175</v>
      </c>
      <c r="H12" s="48"/>
      <c r="I12" s="829"/>
      <c r="J12" s="159"/>
      <c r="K12" s="316"/>
      <c r="L12" s="317"/>
      <c r="M12" s="318"/>
      <c r="N12" s="319"/>
      <c r="AZ12" s="9" t="s">
        <v>174</v>
      </c>
      <c r="BA12" s="265" t="str">
        <f t="array" ref="BA12">D12&amp;"　"&amp;E12</f>
        <v>　</v>
      </c>
      <c r="BC12" s="281" t="s">
        <v>430</v>
      </c>
      <c r="BD12" s="280" t="str">
        <f>VLOOKUP($D$3,リスト!$C$1:$J$32,7,FALSE)</f>
        <v>可</v>
      </c>
    </row>
    <row r="13" spans="2:56" ht="24">
      <c r="B13" s="22">
        <v>5</v>
      </c>
      <c r="C13" s="23" t="s">
        <v>277</v>
      </c>
      <c r="D13" s="208"/>
      <c r="E13" s="209"/>
      <c r="F13" s="210"/>
      <c r="G13" s="23" t="s">
        <v>175</v>
      </c>
      <c r="H13" s="46"/>
      <c r="I13" s="827" t="s">
        <v>279</v>
      </c>
      <c r="J13" s="145"/>
      <c r="K13" s="308"/>
      <c r="L13" s="309"/>
      <c r="M13" s="310"/>
      <c r="N13" s="311"/>
      <c r="AZ13" s="9" t="s">
        <v>174</v>
      </c>
      <c r="BA13" s="265" t="str">
        <f t="array" ref="BA13">D13&amp;"　"&amp;E13</f>
        <v>　</v>
      </c>
      <c r="BC13" s="281" t="s">
        <v>476</v>
      </c>
      <c r="BD13" s="280">
        <f>VLOOKUP($D$3,リスト!$C$1:$J$32,8,FALSE)</f>
        <v>16</v>
      </c>
    </row>
    <row r="14" spans="2:56" ht="24">
      <c r="B14" s="24">
        <v>6</v>
      </c>
      <c r="C14" s="25" t="s">
        <v>277</v>
      </c>
      <c r="D14" s="211"/>
      <c r="E14" s="212"/>
      <c r="F14" s="202"/>
      <c r="G14" s="25" t="s">
        <v>175</v>
      </c>
      <c r="H14" s="47"/>
      <c r="I14" s="828"/>
      <c r="J14" s="144"/>
      <c r="K14" s="312"/>
      <c r="L14" s="313"/>
      <c r="M14" s="314"/>
      <c r="N14" s="315"/>
      <c r="AZ14" s="9" t="s">
        <v>174</v>
      </c>
      <c r="BA14" s="265" t="str">
        <f t="array" ref="BA14">D14&amp;"　"&amp;E14</f>
        <v>　</v>
      </c>
    </row>
    <row r="15" spans="2:56" ht="24">
      <c r="B15" s="26">
        <v>7</v>
      </c>
      <c r="C15" s="27" t="s">
        <v>277</v>
      </c>
      <c r="D15" s="213"/>
      <c r="E15" s="206"/>
      <c r="F15" s="207"/>
      <c r="G15" s="28" t="s">
        <v>175</v>
      </c>
      <c r="H15" s="48"/>
      <c r="I15" s="835"/>
      <c r="J15" s="159"/>
      <c r="K15" s="316"/>
      <c r="L15" s="317"/>
      <c r="M15" s="318"/>
      <c r="N15" s="319"/>
      <c r="AZ15" s="9" t="s">
        <v>174</v>
      </c>
      <c r="BA15" s="265" t="str">
        <f t="array" ref="BA15">D15&amp;"　"&amp;E15</f>
        <v>　</v>
      </c>
      <c r="BC15" s="282" t="s">
        <v>173</v>
      </c>
      <c r="BD15" s="272">
        <v>45901</v>
      </c>
    </row>
    <row r="16" spans="2:56" ht="24">
      <c r="B16" s="22">
        <v>8</v>
      </c>
      <c r="C16" s="23" t="s">
        <v>277</v>
      </c>
      <c r="D16" s="208"/>
      <c r="E16" s="209"/>
      <c r="F16" s="210"/>
      <c r="G16" s="23" t="s">
        <v>175</v>
      </c>
      <c r="H16" s="46"/>
      <c r="I16" s="827" t="s">
        <v>280</v>
      </c>
      <c r="J16" s="145"/>
      <c r="K16" s="308"/>
      <c r="L16" s="309"/>
      <c r="M16" s="310"/>
      <c r="N16" s="311"/>
      <c r="AZ16" s="9" t="s">
        <v>174</v>
      </c>
      <c r="BA16" s="265" t="str">
        <f t="array" ref="BA16">D16&amp;"　"&amp;E16</f>
        <v>　</v>
      </c>
    </row>
    <row r="17" spans="2:56" ht="24">
      <c r="B17" s="24">
        <v>9</v>
      </c>
      <c r="C17" s="25" t="s">
        <v>277</v>
      </c>
      <c r="D17" s="211"/>
      <c r="E17" s="212"/>
      <c r="F17" s="202"/>
      <c r="G17" s="25" t="s">
        <v>175</v>
      </c>
      <c r="H17" s="47"/>
      <c r="I17" s="828"/>
      <c r="J17" s="144"/>
      <c r="K17" s="312"/>
      <c r="L17" s="313"/>
      <c r="M17" s="314"/>
      <c r="N17" s="315"/>
      <c r="AZ17" s="9" t="s">
        <v>174</v>
      </c>
      <c r="BA17" s="265" t="str">
        <f t="array" ref="BA17">D17&amp;"　"&amp;E17</f>
        <v>　</v>
      </c>
    </row>
    <row r="18" spans="2:56" ht="24">
      <c r="B18" s="26">
        <v>10</v>
      </c>
      <c r="C18" s="27" t="s">
        <v>277</v>
      </c>
      <c r="D18" s="213"/>
      <c r="E18" s="206"/>
      <c r="F18" s="207"/>
      <c r="G18" s="28" t="s">
        <v>175</v>
      </c>
      <c r="H18" s="48"/>
      <c r="I18" s="835"/>
      <c r="J18" s="159"/>
      <c r="K18" s="316"/>
      <c r="L18" s="317"/>
      <c r="M18" s="318"/>
      <c r="N18" s="319"/>
      <c r="AZ18" s="9" t="s">
        <v>174</v>
      </c>
      <c r="BA18" s="265" t="str">
        <f t="array" ref="BA18">D18&amp;"　"&amp;E18</f>
        <v>　</v>
      </c>
    </row>
    <row r="19" spans="2:56" ht="24">
      <c r="B19" s="22">
        <v>11</v>
      </c>
      <c r="C19" s="23" t="s">
        <v>277</v>
      </c>
      <c r="D19" s="208"/>
      <c r="E19" s="209"/>
      <c r="F19" s="210"/>
      <c r="G19" s="23" t="s">
        <v>175</v>
      </c>
      <c r="H19" s="46"/>
      <c r="I19" s="827" t="s">
        <v>281</v>
      </c>
      <c r="J19" s="145"/>
      <c r="K19" s="308"/>
      <c r="L19" s="309"/>
      <c r="M19" s="310"/>
      <c r="N19" s="311"/>
      <c r="AZ19" s="9" t="s">
        <v>174</v>
      </c>
      <c r="BA19" s="265" t="str">
        <f t="array" ref="BA19">D19&amp;"　"&amp;E19</f>
        <v>　</v>
      </c>
    </row>
    <row r="20" spans="2:56" ht="24">
      <c r="B20" s="24">
        <v>12</v>
      </c>
      <c r="C20" s="25" t="s">
        <v>277</v>
      </c>
      <c r="D20" s="211"/>
      <c r="E20" s="212"/>
      <c r="F20" s="202"/>
      <c r="G20" s="25" t="s">
        <v>175</v>
      </c>
      <c r="H20" s="47"/>
      <c r="I20" s="828"/>
      <c r="J20" s="144"/>
      <c r="K20" s="312"/>
      <c r="L20" s="313"/>
      <c r="M20" s="314"/>
      <c r="N20" s="315"/>
      <c r="AZ20" s="9" t="s">
        <v>174</v>
      </c>
      <c r="BA20" s="265" t="str">
        <f t="array" ref="BA20">D20&amp;"　"&amp;E20</f>
        <v>　</v>
      </c>
    </row>
    <row r="21" spans="2:56" ht="24">
      <c r="B21" s="26">
        <v>13</v>
      </c>
      <c r="C21" s="27" t="s">
        <v>277</v>
      </c>
      <c r="D21" s="213"/>
      <c r="E21" s="206"/>
      <c r="F21" s="207"/>
      <c r="G21" s="28" t="s">
        <v>175</v>
      </c>
      <c r="H21" s="48"/>
      <c r="I21" s="829"/>
      <c r="J21" s="146"/>
      <c r="K21" s="316"/>
      <c r="L21" s="317"/>
      <c r="M21" s="318"/>
      <c r="N21" s="319"/>
      <c r="AZ21" s="9" t="s">
        <v>174</v>
      </c>
      <c r="BA21" s="265" t="str">
        <f t="array" ref="BA21">D21&amp;"　"&amp;E21</f>
        <v>　</v>
      </c>
    </row>
    <row r="22" spans="2:56" ht="24">
      <c r="B22" s="22">
        <v>14</v>
      </c>
      <c r="C22" s="23" t="s">
        <v>277</v>
      </c>
      <c r="D22" s="208"/>
      <c r="E22" s="209"/>
      <c r="F22" s="210"/>
      <c r="G22" s="23" t="s">
        <v>175</v>
      </c>
      <c r="H22" s="46"/>
      <c r="I22" s="827" t="s">
        <v>282</v>
      </c>
      <c r="J22" s="145"/>
      <c r="K22" s="308"/>
      <c r="L22" s="309"/>
      <c r="M22" s="310"/>
      <c r="N22" s="311"/>
      <c r="AZ22" s="9" t="s">
        <v>174</v>
      </c>
      <c r="BA22" s="265" t="str">
        <f t="array" ref="BA22">D22&amp;"　"&amp;E22</f>
        <v>　</v>
      </c>
    </row>
    <row r="23" spans="2:56" ht="24">
      <c r="B23" s="24">
        <v>15</v>
      </c>
      <c r="C23" s="25" t="s">
        <v>277</v>
      </c>
      <c r="D23" s="211"/>
      <c r="E23" s="212"/>
      <c r="F23" s="202"/>
      <c r="G23" s="25" t="s">
        <v>175</v>
      </c>
      <c r="H23" s="47"/>
      <c r="I23" s="828"/>
      <c r="J23" s="144"/>
      <c r="K23" s="312"/>
      <c r="L23" s="313"/>
      <c r="M23" s="314"/>
      <c r="N23" s="315"/>
      <c r="AZ23" s="9" t="s">
        <v>174</v>
      </c>
      <c r="BA23" s="265" t="str">
        <f t="array" ref="BA23">D23&amp;"　"&amp;E23</f>
        <v>　</v>
      </c>
      <c r="BC23"/>
      <c r="BD23" s="132"/>
    </row>
    <row r="24" spans="2:56" ht="24.75" thickBot="1">
      <c r="B24" s="29">
        <v>16</v>
      </c>
      <c r="C24" s="30" t="s">
        <v>176</v>
      </c>
      <c r="D24" s="203"/>
      <c r="E24" s="204"/>
      <c r="F24" s="205"/>
      <c r="G24" s="31" t="s">
        <v>175</v>
      </c>
      <c r="H24" s="49"/>
      <c r="I24" s="830"/>
      <c r="J24" s="147"/>
      <c r="K24" s="320"/>
      <c r="L24" s="321"/>
      <c r="M24" s="322"/>
      <c r="N24" s="323"/>
      <c r="AZ24" s="9" t="s">
        <v>174</v>
      </c>
      <c r="BA24" s="265" t="str">
        <f t="array" ref="BA24">D24&amp;"　"&amp;E24</f>
        <v>　</v>
      </c>
    </row>
    <row r="25" spans="2:56">
      <c r="B25" s="9"/>
    </row>
    <row r="26" spans="2:56" ht="24.75" thickBot="1">
      <c r="B26" s="723" t="s">
        <v>204</v>
      </c>
      <c r="C26" s="723"/>
      <c r="D26" s="723"/>
      <c r="E26" s="723"/>
      <c r="F26" s="723"/>
      <c r="G26" s="723"/>
      <c r="H26" s="723"/>
      <c r="I26" s="723"/>
      <c r="J26" s="723"/>
      <c r="K26" s="723"/>
      <c r="L26" s="723"/>
      <c r="M26" s="723"/>
      <c r="N26" s="723"/>
      <c r="S26" s="276"/>
      <c r="T26" s="276"/>
      <c r="U26" s="276"/>
      <c r="V26" s="276"/>
      <c r="W26" s="276"/>
      <c r="X26" s="276"/>
      <c r="AZ26" s="9" t="s">
        <v>174</v>
      </c>
    </row>
    <row r="27" spans="2:56" ht="12.75" customHeight="1" thickBot="1">
      <c r="B27" s="724" t="s">
        <v>191</v>
      </c>
      <c r="C27" s="721" t="s">
        <v>190</v>
      </c>
      <c r="D27" s="754" t="s">
        <v>188</v>
      </c>
      <c r="E27" s="756"/>
      <c r="F27" s="831" t="s">
        <v>276</v>
      </c>
      <c r="G27" s="788" t="s">
        <v>187</v>
      </c>
      <c r="H27" s="788" t="s">
        <v>186</v>
      </c>
      <c r="I27" s="721" t="s">
        <v>172</v>
      </c>
      <c r="J27" s="833" t="s">
        <v>275</v>
      </c>
      <c r="K27" s="721" t="s">
        <v>184</v>
      </c>
      <c r="L27" s="790"/>
      <c r="M27" s="721" t="s">
        <v>183</v>
      </c>
      <c r="N27" s="794" t="s">
        <v>411</v>
      </c>
      <c r="S27" s="276"/>
      <c r="T27" s="276"/>
      <c r="U27" s="276"/>
      <c r="V27" s="276"/>
      <c r="W27" s="276"/>
      <c r="X27" s="276"/>
      <c r="AZ27" s="9"/>
      <c r="BA27" s="263" t="s">
        <v>296</v>
      </c>
    </row>
    <row r="28" spans="2:56" ht="12.75" thickBot="1">
      <c r="B28" s="742"/>
      <c r="C28" s="738"/>
      <c r="D28" s="186" t="s">
        <v>182</v>
      </c>
      <c r="E28" s="267" t="s">
        <v>181</v>
      </c>
      <c r="F28" s="832"/>
      <c r="G28" s="789"/>
      <c r="H28" s="789"/>
      <c r="I28" s="738"/>
      <c r="J28" s="834"/>
      <c r="K28" s="106" t="s">
        <v>180</v>
      </c>
      <c r="L28" s="188" t="s">
        <v>179</v>
      </c>
      <c r="M28" s="722"/>
      <c r="N28" s="795" t="s">
        <v>193</v>
      </c>
      <c r="S28" s="276"/>
      <c r="T28" s="276"/>
      <c r="U28" s="276"/>
      <c r="V28" s="276"/>
      <c r="W28" s="276"/>
      <c r="X28" s="276"/>
      <c r="AZ28" s="9"/>
      <c r="BA28" s="264" t="s">
        <v>126</v>
      </c>
    </row>
    <row r="29" spans="2:56" ht="24.75" thickTop="1">
      <c r="B29" s="10">
        <v>1</v>
      </c>
      <c r="C29" s="160" t="s">
        <v>202</v>
      </c>
      <c r="D29" s="189"/>
      <c r="E29" s="304"/>
      <c r="F29" s="214"/>
      <c r="G29" s="116"/>
      <c r="H29" s="41"/>
      <c r="I29" s="41"/>
      <c r="J29" s="307"/>
      <c r="K29" s="268"/>
      <c r="L29" s="269"/>
      <c r="M29" s="229"/>
      <c r="N29" s="42"/>
      <c r="S29" s="276"/>
      <c r="T29" s="276"/>
      <c r="U29" s="276"/>
      <c r="V29" s="276"/>
      <c r="W29" s="276"/>
      <c r="X29" s="276"/>
      <c r="AZ29" s="9" t="s">
        <v>174</v>
      </c>
      <c r="BA29" s="265" t="str">
        <f t="array" ref="BA29">D29&amp;"　"&amp;E29</f>
        <v>　</v>
      </c>
    </row>
    <row r="30" spans="2:56" ht="24">
      <c r="B30" s="22">
        <v>2</v>
      </c>
      <c r="C30" s="23" t="s">
        <v>277</v>
      </c>
      <c r="D30" s="208"/>
      <c r="E30" s="209"/>
      <c r="F30" s="210"/>
      <c r="G30" s="23" t="s">
        <v>197</v>
      </c>
      <c r="H30" s="46"/>
      <c r="I30" s="827" t="s">
        <v>280</v>
      </c>
      <c r="J30" s="145"/>
      <c r="K30" s="308"/>
      <c r="L30" s="309"/>
      <c r="M30" s="310"/>
      <c r="N30" s="311"/>
      <c r="S30" s="277"/>
      <c r="T30" s="277"/>
      <c r="U30" s="277"/>
      <c r="V30" s="277"/>
      <c r="W30" s="277"/>
      <c r="X30" s="277"/>
      <c r="AZ30" s="9" t="s">
        <v>174</v>
      </c>
      <c r="BA30" s="265" t="str">
        <f t="array" ref="BA30">D30&amp;"　"&amp;E30</f>
        <v>　</v>
      </c>
    </row>
    <row r="31" spans="2:56" ht="24">
      <c r="B31" s="24">
        <v>3</v>
      </c>
      <c r="C31" s="25" t="s">
        <v>277</v>
      </c>
      <c r="D31" s="211"/>
      <c r="E31" s="212"/>
      <c r="F31" s="202"/>
      <c r="G31" s="25" t="s">
        <v>197</v>
      </c>
      <c r="H31" s="47"/>
      <c r="I31" s="828"/>
      <c r="J31" s="144"/>
      <c r="K31" s="312"/>
      <c r="L31" s="313"/>
      <c r="M31" s="314"/>
      <c r="N31" s="315"/>
      <c r="AZ31" s="9" t="s">
        <v>174</v>
      </c>
      <c r="BA31" s="265" t="str">
        <f t="array" ref="BA31">D31&amp;"　"&amp;E31</f>
        <v>　</v>
      </c>
    </row>
    <row r="32" spans="2:56" ht="24">
      <c r="B32" s="26">
        <v>4</v>
      </c>
      <c r="C32" s="27" t="s">
        <v>277</v>
      </c>
      <c r="D32" s="213"/>
      <c r="E32" s="206"/>
      <c r="F32" s="207"/>
      <c r="G32" s="28" t="s">
        <v>197</v>
      </c>
      <c r="H32" s="48"/>
      <c r="I32" s="829"/>
      <c r="J32" s="146"/>
      <c r="K32" s="316"/>
      <c r="L32" s="317"/>
      <c r="M32" s="318"/>
      <c r="N32" s="319"/>
      <c r="AZ32" s="9" t="s">
        <v>174</v>
      </c>
      <c r="BA32" s="265" t="str">
        <f t="array" ref="BA32">D32&amp;"　"&amp;E32</f>
        <v>　</v>
      </c>
    </row>
    <row r="33" spans="2:57" ht="24">
      <c r="B33" s="22">
        <v>5</v>
      </c>
      <c r="C33" s="23" t="s">
        <v>277</v>
      </c>
      <c r="D33" s="208"/>
      <c r="E33" s="209"/>
      <c r="F33" s="210"/>
      <c r="G33" s="23" t="s">
        <v>197</v>
      </c>
      <c r="H33" s="46"/>
      <c r="I33" s="827" t="s">
        <v>281</v>
      </c>
      <c r="J33" s="145"/>
      <c r="K33" s="308"/>
      <c r="L33" s="309"/>
      <c r="M33" s="310"/>
      <c r="N33" s="311"/>
      <c r="AZ33" s="9" t="s">
        <v>174</v>
      </c>
      <c r="BA33" s="265" t="str">
        <f t="array" ref="BA33">D33&amp;"　"&amp;E33</f>
        <v>　</v>
      </c>
    </row>
    <row r="34" spans="2:57" ht="24">
      <c r="B34" s="24">
        <v>6</v>
      </c>
      <c r="C34" s="25" t="s">
        <v>277</v>
      </c>
      <c r="D34" s="211"/>
      <c r="E34" s="212"/>
      <c r="F34" s="202"/>
      <c r="G34" s="25" t="s">
        <v>197</v>
      </c>
      <c r="H34" s="47"/>
      <c r="I34" s="828"/>
      <c r="J34" s="144"/>
      <c r="K34" s="312"/>
      <c r="L34" s="313"/>
      <c r="M34" s="314"/>
      <c r="N34" s="315"/>
      <c r="AZ34" s="9" t="s">
        <v>174</v>
      </c>
      <c r="BA34" s="265" t="str">
        <f t="array" ref="BA34">D34&amp;"　"&amp;E34</f>
        <v>　</v>
      </c>
    </row>
    <row r="35" spans="2:57" ht="24">
      <c r="B35" s="26">
        <v>7</v>
      </c>
      <c r="C35" s="27" t="s">
        <v>277</v>
      </c>
      <c r="D35" s="213"/>
      <c r="E35" s="206"/>
      <c r="F35" s="207"/>
      <c r="G35" s="28" t="s">
        <v>197</v>
      </c>
      <c r="H35" s="48"/>
      <c r="I35" s="829"/>
      <c r="J35" s="146"/>
      <c r="K35" s="316"/>
      <c r="L35" s="317"/>
      <c r="M35" s="318"/>
      <c r="N35" s="319"/>
      <c r="AZ35" s="9" t="s">
        <v>174</v>
      </c>
      <c r="BA35" s="265" t="str">
        <f t="array" ref="BA35">D35&amp;"　"&amp;E35</f>
        <v>　</v>
      </c>
    </row>
    <row r="36" spans="2:57" ht="24">
      <c r="B36" s="22">
        <v>8</v>
      </c>
      <c r="C36" s="23" t="s">
        <v>277</v>
      </c>
      <c r="D36" s="208"/>
      <c r="E36" s="209"/>
      <c r="F36" s="210"/>
      <c r="G36" s="23" t="s">
        <v>197</v>
      </c>
      <c r="H36" s="46"/>
      <c r="I36" s="827" t="s">
        <v>282</v>
      </c>
      <c r="J36" s="145"/>
      <c r="K36" s="308"/>
      <c r="L36" s="309"/>
      <c r="M36" s="310"/>
      <c r="N36" s="311"/>
      <c r="AZ36" s="9" t="s">
        <v>174</v>
      </c>
      <c r="BA36" s="265" t="str">
        <f t="array" ref="BA36">D36&amp;"　"&amp;E36</f>
        <v>　</v>
      </c>
    </row>
    <row r="37" spans="2:57" ht="24">
      <c r="B37" s="24">
        <v>9</v>
      </c>
      <c r="C37" s="25" t="s">
        <v>277</v>
      </c>
      <c r="D37" s="211"/>
      <c r="E37" s="212"/>
      <c r="F37" s="202"/>
      <c r="G37" s="25" t="s">
        <v>197</v>
      </c>
      <c r="H37" s="47"/>
      <c r="I37" s="828"/>
      <c r="J37" s="144"/>
      <c r="K37" s="312"/>
      <c r="L37" s="313"/>
      <c r="M37" s="314"/>
      <c r="N37" s="315"/>
      <c r="AZ37" s="9" t="s">
        <v>174</v>
      </c>
      <c r="BA37" s="265" t="str">
        <f t="array" ref="BA37">D37&amp;"　"&amp;E37</f>
        <v>　</v>
      </c>
    </row>
    <row r="38" spans="2:57" ht="24.75" thickBot="1">
      <c r="B38" s="29">
        <v>10</v>
      </c>
      <c r="C38" s="30" t="s">
        <v>176</v>
      </c>
      <c r="D38" s="203"/>
      <c r="E38" s="204"/>
      <c r="F38" s="205"/>
      <c r="G38" s="31" t="s">
        <v>197</v>
      </c>
      <c r="H38" s="49"/>
      <c r="I38" s="830"/>
      <c r="J38" s="147"/>
      <c r="K38" s="320"/>
      <c r="L38" s="321"/>
      <c r="M38" s="322"/>
      <c r="N38" s="323"/>
      <c r="AZ38" s="9" t="s">
        <v>174</v>
      </c>
      <c r="BA38" s="265" t="str">
        <f t="array" ref="BA38">D38&amp;"　"&amp;E38</f>
        <v>　</v>
      </c>
    </row>
    <row r="39" spans="2:57">
      <c r="B39" s="9"/>
    </row>
    <row r="40" spans="2:57" ht="12.75" thickBot="1">
      <c r="B40" s="723" t="s">
        <v>431</v>
      </c>
      <c r="C40" s="723"/>
      <c r="D40" s="723"/>
      <c r="E40" s="723"/>
      <c r="F40" s="723"/>
      <c r="G40" s="723"/>
      <c r="H40" s="723"/>
      <c r="I40" s="723"/>
      <c r="J40" s="723"/>
      <c r="K40" s="723"/>
      <c r="L40" s="723"/>
      <c r="M40" s="723"/>
      <c r="N40" s="723"/>
    </row>
    <row r="41" spans="2:57" ht="12.75" thickBot="1">
      <c r="B41" s="724" t="s">
        <v>194</v>
      </c>
      <c r="C41" s="725"/>
      <c r="D41" s="254" t="s">
        <v>182</v>
      </c>
      <c r="E41" s="255" t="s">
        <v>181</v>
      </c>
      <c r="F41" s="837" t="s">
        <v>168</v>
      </c>
      <c r="G41" s="735"/>
      <c r="H41" s="735"/>
      <c r="I41" s="735"/>
      <c r="J41" s="735"/>
      <c r="K41" s="735"/>
      <c r="L41" s="735"/>
      <c r="M41" s="736"/>
      <c r="N41" s="257" t="s">
        <v>193</v>
      </c>
    </row>
    <row r="42" spans="2:57" ht="13.5" thickTop="1" thickBot="1">
      <c r="B42" s="726"/>
      <c r="C42" s="727"/>
      <c r="D42" s="260"/>
      <c r="E42" s="261"/>
      <c r="F42" s="836"/>
      <c r="G42" s="733"/>
      <c r="H42" s="733"/>
      <c r="I42" s="733"/>
      <c r="J42" s="733"/>
      <c r="K42" s="733"/>
      <c r="L42" s="733"/>
      <c r="M42" s="734"/>
      <c r="N42" s="259"/>
      <c r="BA42" s="266"/>
    </row>
    <row r="43" spans="2:57" s="132" customFormat="1">
      <c r="B43" s="7"/>
      <c r="C43" s="6"/>
      <c r="D43" s="6"/>
      <c r="E43" s="6"/>
      <c r="F43" s="6"/>
      <c r="G43" s="6"/>
      <c r="H43" s="6"/>
      <c r="I43" s="6"/>
      <c r="J43" s="6"/>
      <c r="K43" s="6"/>
      <c r="L43" s="6"/>
      <c r="M43" s="6"/>
      <c r="N43" s="6"/>
      <c r="O43" s="6"/>
      <c r="P43" s="6"/>
      <c r="Q43" s="8"/>
      <c r="R43" s="7"/>
      <c r="S43" s="7"/>
      <c r="T43" s="7"/>
      <c r="U43" s="7"/>
      <c r="V43" s="7"/>
      <c r="W43" s="7"/>
      <c r="X43" s="7"/>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c r="BA43" s="266"/>
      <c r="BB43" s="6"/>
      <c r="BC43" s="6"/>
      <c r="BD43" s="6"/>
      <c r="BE43" s="6"/>
    </row>
    <row r="44" spans="2:57" s="132" customFormat="1">
      <c r="B44" s="805" t="s">
        <v>429</v>
      </c>
      <c r="C44" s="805"/>
      <c r="D44" s="805"/>
      <c r="E44" s="805"/>
      <c r="F44" s="805"/>
      <c r="G44" s="805"/>
      <c r="H44" s="805"/>
      <c r="I44" s="805"/>
      <c r="J44" s="805"/>
      <c r="K44" s="805"/>
      <c r="L44" s="805"/>
      <c r="M44" s="805"/>
      <c r="N44" s="805"/>
      <c r="O44" s="6"/>
      <c r="P44" s="6"/>
      <c r="Q44" s="8"/>
      <c r="R44" s="7"/>
      <c r="S44" s="7"/>
      <c r="T44" s="7"/>
      <c r="U44" s="7"/>
      <c r="V44" s="7"/>
      <c r="W44" s="7"/>
      <c r="X44" s="7"/>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7"/>
      <c r="BA44" s="266"/>
      <c r="BB44" s="6"/>
      <c r="BC44" s="6"/>
      <c r="BD44" s="6"/>
      <c r="BE44" s="6"/>
    </row>
    <row r="45" spans="2:57" s="132" customFormat="1" ht="12" customHeight="1">
      <c r="B45" s="824" t="s">
        <v>491</v>
      </c>
      <c r="C45" s="825"/>
      <c r="D45" s="825"/>
      <c r="E45" s="825"/>
      <c r="F45" s="825"/>
      <c r="G45" s="825"/>
      <c r="H45" s="825"/>
      <c r="I45" s="825"/>
      <c r="J45" s="825"/>
      <c r="K45" s="825"/>
      <c r="L45" s="825"/>
      <c r="M45" s="825"/>
      <c r="N45" s="826"/>
      <c r="O45" s="6"/>
      <c r="P45" s="6"/>
      <c r="Q45" s="8"/>
      <c r="R45" s="7"/>
      <c r="S45" s="7"/>
      <c r="T45" s="7"/>
      <c r="U45" s="7"/>
      <c r="V45" s="7"/>
      <c r="W45" s="7"/>
      <c r="X45" s="7"/>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7"/>
      <c r="BA45" s="266"/>
      <c r="BB45" s="6"/>
      <c r="BC45" s="6"/>
      <c r="BD45" s="6"/>
      <c r="BE45" s="6"/>
    </row>
    <row r="46" spans="2:57" s="132" customFormat="1">
      <c r="B46" s="799"/>
      <c r="C46" s="800"/>
      <c r="D46" s="800"/>
      <c r="E46" s="800"/>
      <c r="F46" s="800"/>
      <c r="G46" s="800"/>
      <c r="H46" s="800"/>
      <c r="I46" s="800"/>
      <c r="J46" s="800"/>
      <c r="K46" s="800"/>
      <c r="L46" s="800"/>
      <c r="M46" s="800"/>
      <c r="N46" s="801"/>
      <c r="O46" s="6"/>
      <c r="P46" s="6"/>
      <c r="Q46" s="8"/>
      <c r="R46" s="7"/>
      <c r="S46" s="7"/>
      <c r="T46" s="7"/>
      <c r="U46" s="7"/>
      <c r="V46" s="7"/>
      <c r="W46" s="7"/>
      <c r="X46" s="7"/>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7"/>
      <c r="BA46" s="266"/>
      <c r="BB46" s="6"/>
      <c r="BC46" s="6"/>
      <c r="BD46" s="6"/>
      <c r="BE46" s="6"/>
    </row>
    <row r="47" spans="2:57" s="132" customFormat="1">
      <c r="B47" s="799"/>
      <c r="C47" s="800"/>
      <c r="D47" s="800"/>
      <c r="E47" s="800"/>
      <c r="F47" s="800"/>
      <c r="G47" s="800"/>
      <c r="H47" s="800"/>
      <c r="I47" s="800"/>
      <c r="J47" s="800"/>
      <c r="K47" s="800"/>
      <c r="L47" s="800"/>
      <c r="M47" s="800"/>
      <c r="N47" s="801"/>
      <c r="O47" s="6"/>
      <c r="P47" s="6"/>
      <c r="Q47" s="8"/>
      <c r="R47" s="7"/>
      <c r="S47" s="7"/>
      <c r="T47" s="7"/>
      <c r="U47" s="7"/>
      <c r="V47" s="7"/>
      <c r="W47" s="7"/>
      <c r="X47" s="7"/>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7"/>
      <c r="BA47" s="266"/>
      <c r="BB47" s="6"/>
      <c r="BC47" s="6"/>
      <c r="BD47" s="6"/>
      <c r="BE47" s="6"/>
    </row>
    <row r="48" spans="2:57" s="132" customFormat="1">
      <c r="B48" s="799"/>
      <c r="C48" s="800"/>
      <c r="D48" s="800"/>
      <c r="E48" s="800"/>
      <c r="F48" s="800"/>
      <c r="G48" s="800"/>
      <c r="H48" s="800"/>
      <c r="I48" s="800"/>
      <c r="J48" s="800"/>
      <c r="K48" s="800"/>
      <c r="L48" s="800"/>
      <c r="M48" s="800"/>
      <c r="N48" s="801"/>
      <c r="O48" s="6"/>
      <c r="P48" s="6"/>
      <c r="Q48" s="8"/>
      <c r="R48" s="7"/>
      <c r="S48" s="7"/>
      <c r="T48" s="7"/>
      <c r="U48" s="7"/>
      <c r="V48" s="7"/>
      <c r="W48" s="7"/>
      <c r="X48" s="7"/>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7"/>
      <c r="BA48" s="266"/>
      <c r="BB48" s="6"/>
      <c r="BC48" s="6"/>
      <c r="BD48" s="6"/>
      <c r="BE48" s="6"/>
    </row>
    <row r="49" spans="2:57" s="132" customFormat="1">
      <c r="B49" s="799"/>
      <c r="C49" s="800"/>
      <c r="D49" s="800"/>
      <c r="E49" s="800"/>
      <c r="F49" s="800"/>
      <c r="G49" s="800"/>
      <c r="H49" s="800"/>
      <c r="I49" s="800"/>
      <c r="J49" s="800"/>
      <c r="K49" s="800"/>
      <c r="L49" s="800"/>
      <c r="M49" s="800"/>
      <c r="N49" s="801"/>
      <c r="O49" s="6"/>
      <c r="P49" s="6"/>
      <c r="Q49" s="8"/>
      <c r="R49" s="7"/>
      <c r="S49" s="7"/>
      <c r="T49" s="7"/>
      <c r="U49" s="7"/>
      <c r="V49" s="7"/>
      <c r="W49" s="7"/>
      <c r="X49" s="7"/>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7"/>
      <c r="BA49" s="266"/>
      <c r="BB49" s="6"/>
      <c r="BC49" s="6"/>
      <c r="BD49" s="6"/>
      <c r="BE49" s="6"/>
    </row>
    <row r="50" spans="2:57" s="132" customFormat="1">
      <c r="B50" s="799"/>
      <c r="C50" s="800"/>
      <c r="D50" s="800"/>
      <c r="E50" s="800"/>
      <c r="F50" s="800"/>
      <c r="G50" s="800"/>
      <c r="H50" s="800"/>
      <c r="I50" s="800"/>
      <c r="J50" s="800"/>
      <c r="K50" s="800"/>
      <c r="L50" s="800"/>
      <c r="M50" s="800"/>
      <c r="N50" s="801"/>
      <c r="O50" s="6"/>
      <c r="P50" s="6"/>
      <c r="Q50" s="8"/>
      <c r="R50" s="7"/>
      <c r="S50" s="7"/>
      <c r="T50" s="7"/>
      <c r="U50" s="7"/>
      <c r="V50" s="7"/>
      <c r="W50" s="7"/>
      <c r="X50" s="7"/>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7"/>
      <c r="BA50" s="266"/>
      <c r="BB50" s="6"/>
      <c r="BC50" s="6"/>
      <c r="BD50" s="6"/>
      <c r="BE50" s="6"/>
    </row>
    <row r="51" spans="2:57" s="132" customFormat="1">
      <c r="B51" s="799"/>
      <c r="C51" s="800"/>
      <c r="D51" s="800"/>
      <c r="E51" s="800"/>
      <c r="F51" s="800"/>
      <c r="G51" s="800"/>
      <c r="H51" s="800"/>
      <c r="I51" s="800"/>
      <c r="J51" s="800"/>
      <c r="K51" s="800"/>
      <c r="L51" s="800"/>
      <c r="M51" s="800"/>
      <c r="N51" s="801"/>
      <c r="O51" s="6"/>
      <c r="P51" s="6"/>
      <c r="Q51" s="8"/>
      <c r="R51" s="7"/>
      <c r="S51" s="7"/>
      <c r="T51" s="7"/>
      <c r="U51" s="7"/>
      <c r="V51" s="7"/>
      <c r="W51" s="7"/>
      <c r="X51" s="7"/>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7"/>
      <c r="BA51" s="266"/>
      <c r="BB51" s="6"/>
      <c r="BC51" s="6"/>
      <c r="BD51" s="6"/>
      <c r="BE51" s="6"/>
    </row>
    <row r="52" spans="2:57" s="132" customFormat="1">
      <c r="B52" s="802"/>
      <c r="C52" s="803"/>
      <c r="D52" s="803"/>
      <c r="E52" s="803"/>
      <c r="F52" s="803"/>
      <c r="G52" s="803"/>
      <c r="H52" s="803"/>
      <c r="I52" s="803"/>
      <c r="J52" s="803"/>
      <c r="K52" s="803"/>
      <c r="L52" s="803"/>
      <c r="M52" s="803"/>
      <c r="N52" s="804"/>
      <c r="O52" s="6"/>
      <c r="P52" s="6"/>
      <c r="Q52" s="8"/>
      <c r="R52" s="7"/>
      <c r="S52" s="7"/>
      <c r="T52" s="7"/>
      <c r="U52" s="7"/>
      <c r="V52" s="7"/>
      <c r="W52" s="7"/>
      <c r="X52" s="7"/>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7"/>
      <c r="BA52" s="266"/>
      <c r="BB52" s="6"/>
      <c r="BC52" s="6"/>
      <c r="BD52" s="6"/>
      <c r="BE52" s="6"/>
    </row>
    <row r="53" spans="2:57" s="132" customFormat="1">
      <c r="B53" s="7"/>
      <c r="C53" s="6"/>
      <c r="D53" s="6"/>
      <c r="E53" s="6"/>
      <c r="F53" s="6"/>
      <c r="G53" s="6"/>
      <c r="H53" s="6"/>
      <c r="I53" s="6"/>
      <c r="J53" s="6"/>
      <c r="K53" s="6"/>
      <c r="L53" s="6"/>
      <c r="M53" s="6"/>
      <c r="N53" s="6"/>
      <c r="O53" s="6"/>
      <c r="P53" s="6"/>
      <c r="Q53" s="8"/>
      <c r="R53" s="7"/>
      <c r="S53" s="7"/>
      <c r="T53" s="7"/>
      <c r="U53" s="7"/>
      <c r="V53" s="7"/>
      <c r="W53" s="7"/>
      <c r="X53" s="7"/>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7"/>
      <c r="BA53" s="266"/>
      <c r="BB53" s="6"/>
      <c r="BC53" s="6"/>
      <c r="BD53" s="6"/>
      <c r="BE53" s="6"/>
    </row>
  </sheetData>
  <mergeCells count="46">
    <mergeCell ref="B1:E1"/>
    <mergeCell ref="B2:C2"/>
    <mergeCell ref="B3:C3"/>
    <mergeCell ref="D3:E3"/>
    <mergeCell ref="B4:C4"/>
    <mergeCell ref="D4:E4"/>
    <mergeCell ref="B5:C5"/>
    <mergeCell ref="D5:E5"/>
    <mergeCell ref="B6:N6"/>
    <mergeCell ref="B7:B8"/>
    <mergeCell ref="C7:C8"/>
    <mergeCell ref="D7:E7"/>
    <mergeCell ref="G7:G8"/>
    <mergeCell ref="J7:J8"/>
    <mergeCell ref="H7:H8"/>
    <mergeCell ref="K7:L7"/>
    <mergeCell ref="M7:M8"/>
    <mergeCell ref="N7:N8"/>
    <mergeCell ref="B40:N40"/>
    <mergeCell ref="B41:C42"/>
    <mergeCell ref="F7:F8"/>
    <mergeCell ref="I22:I24"/>
    <mergeCell ref="I7:I8"/>
    <mergeCell ref="I10:I12"/>
    <mergeCell ref="I13:I15"/>
    <mergeCell ref="I16:I18"/>
    <mergeCell ref="I19:I21"/>
    <mergeCell ref="F42:M42"/>
    <mergeCell ref="F41:M41"/>
    <mergeCell ref="B26:N26"/>
    <mergeCell ref="B27:B28"/>
    <mergeCell ref="C27:C28"/>
    <mergeCell ref="D27:E27"/>
    <mergeCell ref="F27:F28"/>
    <mergeCell ref="G27:G28"/>
    <mergeCell ref="N27:N28"/>
    <mergeCell ref="J27:J28"/>
    <mergeCell ref="K27:L27"/>
    <mergeCell ref="M27:M28"/>
    <mergeCell ref="B45:N52"/>
    <mergeCell ref="I30:I32"/>
    <mergeCell ref="I33:I35"/>
    <mergeCell ref="I36:I38"/>
    <mergeCell ref="H27:H28"/>
    <mergeCell ref="I27:I28"/>
    <mergeCell ref="B44:N44"/>
  </mergeCells>
  <phoneticPr fontId="7"/>
  <conditionalFormatting sqref="BA9:BA24">
    <cfRule type="duplicateValues" dxfId="30" priority="5"/>
  </conditionalFormatting>
  <conditionalFormatting sqref="BA29:BA38">
    <cfRule type="duplicateValues" dxfId="29" priority="1"/>
  </conditionalFormatting>
  <dataValidations count="9">
    <dataValidation type="list" allowBlank="1" showInputMessage="1" showErrorMessage="1" sqref="D5" xr:uid="{BAE8147D-8F9F-4175-B354-0F2157681C8B}">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D9:E24 D29:E38" xr:uid="{CB39B750-22AA-46BD-A4FF-F2A24CECBBC6}">
      <formula1>NOT(COUNTIF(D9,"*　*"))</formula1>
    </dataValidation>
    <dataValidation type="list" allowBlank="1" showInputMessage="1" showErrorMessage="1" sqref="C9:E9 C29:E29" xr:uid="{05C4E7F2-0BB1-40A5-8102-94BC6E048D26}">
      <formula1>"監督,監督兼選手"</formula1>
    </dataValidation>
    <dataValidation type="list" allowBlank="1" showInputMessage="1" showErrorMessage="1" sqref="M9:M24 M29:M38" xr:uid="{7D8CBB09-D671-4BF3-A633-564D65CEF776}">
      <formula1>",●"</formula1>
    </dataValidation>
    <dataValidation operator="greaterThanOrEqual" allowBlank="1" showInputMessage="1" showErrorMessage="1" errorTitle="修正" error="年齢39歳以下は出場不可" sqref="H9:H24 H29:H38" xr:uid="{9768830E-C2F4-402F-9FF9-5BBD2DB8D90E}"/>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14 BA131050 BA196586 BA262122 BA327658 BA393194 BA458730 BA524266 BA589802 BA655338 BA720874 BA786410 BA851946 BA917482 BA983018" xr:uid="{AFCC5806-7800-4A69-8219-60F2893360B7}"/>
    <dataValidation type="list" allowBlank="1" showInputMessage="1" showErrorMessage="1" sqref="K9:K24 K29:K38" xr:uid="{58CD367C-AD4C-4728-8116-E1483AD2FB99}">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J9:J24 J29:J38" xr:uid="{21CEB83C-FD52-458E-A99E-FD8970E11C07}">
      <formula1>",登録済"</formula1>
    </dataValidation>
    <dataValidation type="list" allowBlank="1" showInputMessage="1" showErrorMessage="1" sqref="H29:I29 H9:I9" xr:uid="{A1569F14-0AA7-4E44-8CE9-122FF5EE1130}">
      <formula1>"専任,60才以上,50才以上,40才以上,30才以上,29才以下"</formula1>
    </dataValidation>
  </dataValidations>
  <printOptions horizontalCentered="1"/>
  <pageMargins left="0.39370078740157483" right="0.39370078740157483" top="0.59055118110236227" bottom="0.39370078740157483" header="0.31496062992125984" footer="0.31496062992125984"/>
  <pageSetup paperSize="9" scale="74"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8035-926C-4A11-9FEF-21F52F4B0589}">
  <sheetPr codeName="Sheet15">
    <tabColor rgb="FF00B0F0"/>
    <pageSetUpPr fitToPage="1"/>
  </sheetPr>
  <dimension ref="B1:BE3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625" style="6" bestFit="1" customWidth="1"/>
    <col min="9" max="10" width="5.625" style="6" customWidth="1"/>
    <col min="11" max="11" width="5.25" style="6" bestFit="1" customWidth="1"/>
    <col min="12" max="12" width="15" style="6" customWidth="1"/>
    <col min="13" max="13" width="5.625" style="6" bestFit="1" customWidth="1"/>
    <col min="14"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8</v>
      </c>
      <c r="T2" s="107"/>
      <c r="U2" s="107"/>
      <c r="V2" s="107"/>
      <c r="W2" s="107"/>
      <c r="X2" s="107"/>
      <c r="AZ2" s="9" t="s">
        <v>174</v>
      </c>
    </row>
    <row r="3" spans="2:56" ht="24">
      <c r="B3" s="702" t="s">
        <v>428</v>
      </c>
      <c r="C3" s="702"/>
      <c r="D3" s="705" t="s">
        <v>283</v>
      </c>
      <c r="E3" s="705"/>
      <c r="T3" s="275"/>
      <c r="U3" s="275"/>
      <c r="V3" s="275"/>
      <c r="W3" s="275"/>
      <c r="X3" s="275"/>
      <c r="AZ3" s="9" t="s">
        <v>174</v>
      </c>
    </row>
    <row r="4" spans="2:56" ht="24.75" customHeight="1">
      <c r="B4" s="702" t="s">
        <v>172</v>
      </c>
      <c r="C4" s="702"/>
      <c r="D4" s="704" t="s">
        <v>195</v>
      </c>
      <c r="E4" s="704"/>
      <c r="T4" s="276"/>
      <c r="U4" s="276"/>
      <c r="V4" s="276"/>
      <c r="W4" s="276"/>
      <c r="X4" s="276"/>
      <c r="AZ4" s="9" t="s">
        <v>174</v>
      </c>
    </row>
    <row r="5" spans="2:56" ht="25.5" customHeight="1">
      <c r="B5" s="702" t="s">
        <v>170</v>
      </c>
      <c r="C5" s="702"/>
      <c r="D5" s="703" t="s">
        <v>17</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AZ6" s="9" t="s">
        <v>174</v>
      </c>
    </row>
    <row r="7" spans="2:56">
      <c r="B7" s="724" t="s">
        <v>191</v>
      </c>
      <c r="C7" s="844" t="s">
        <v>190</v>
      </c>
      <c r="D7" s="744" t="s">
        <v>188</v>
      </c>
      <c r="E7" s="822"/>
      <c r="F7" s="788" t="s">
        <v>187</v>
      </c>
      <c r="G7" s="788" t="s">
        <v>186</v>
      </c>
      <c r="H7" s="844" t="s">
        <v>206</v>
      </c>
      <c r="I7" s="788" t="s">
        <v>189</v>
      </c>
      <c r="J7" s="838" t="s">
        <v>284</v>
      </c>
      <c r="K7" s="721" t="s">
        <v>184</v>
      </c>
      <c r="L7" s="790"/>
      <c r="M7" s="721" t="s">
        <v>183</v>
      </c>
      <c r="N7" s="838" t="s">
        <v>411</v>
      </c>
      <c r="O7" s="758" t="s">
        <v>432</v>
      </c>
      <c r="T7" s="276"/>
      <c r="U7" s="276"/>
      <c r="V7" s="276"/>
      <c r="W7" s="276"/>
      <c r="X7" s="276"/>
      <c r="AZ7" s="9"/>
      <c r="BA7" s="263" t="s">
        <v>296</v>
      </c>
    </row>
    <row r="8" spans="2:56" ht="12.75" thickBot="1">
      <c r="B8" s="742"/>
      <c r="C8" s="845"/>
      <c r="D8" s="186" t="s">
        <v>182</v>
      </c>
      <c r="E8" s="267" t="s">
        <v>181</v>
      </c>
      <c r="F8" s="789"/>
      <c r="G8" s="789"/>
      <c r="H8" s="845"/>
      <c r="I8" s="789"/>
      <c r="J8" s="839"/>
      <c r="K8" s="106" t="s">
        <v>180</v>
      </c>
      <c r="L8" s="188" t="s">
        <v>179</v>
      </c>
      <c r="M8" s="722"/>
      <c r="N8" s="840" t="s">
        <v>193</v>
      </c>
      <c r="O8" s="841" t="s">
        <v>193</v>
      </c>
      <c r="T8" s="276"/>
      <c r="U8" s="276"/>
      <c r="V8" s="276"/>
      <c r="W8" s="276"/>
      <c r="X8" s="276"/>
      <c r="AZ8" s="9"/>
      <c r="BA8" s="264" t="s">
        <v>126</v>
      </c>
    </row>
    <row r="9" spans="2:56" ht="24.75" thickTop="1">
      <c r="B9" s="16">
        <v>1</v>
      </c>
      <c r="C9" s="327" t="s">
        <v>202</v>
      </c>
      <c r="D9" s="189"/>
      <c r="E9" s="304"/>
      <c r="F9" s="41"/>
      <c r="G9" s="41"/>
      <c r="H9" s="41"/>
      <c r="I9" s="41" t="s">
        <v>326</v>
      </c>
      <c r="J9" s="41" t="s">
        <v>326</v>
      </c>
      <c r="K9" s="268"/>
      <c r="L9" s="269"/>
      <c r="M9" s="222"/>
      <c r="N9" s="41"/>
      <c r="O9" s="332"/>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116"/>
      <c r="H10" s="116"/>
      <c r="I10" s="116"/>
      <c r="J10" s="116"/>
      <c r="K10" s="285"/>
      <c r="L10" s="286"/>
      <c r="M10" s="113"/>
      <c r="N10" s="336"/>
      <c r="O10" s="333"/>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116"/>
      <c r="H11" s="116"/>
      <c r="I11" s="116"/>
      <c r="J11" s="116"/>
      <c r="K11" s="285"/>
      <c r="L11" s="286"/>
      <c r="M11" s="113"/>
      <c r="N11" s="336"/>
      <c r="O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116"/>
      <c r="H12" s="116"/>
      <c r="I12" s="116"/>
      <c r="J12" s="116"/>
      <c r="K12" s="285"/>
      <c r="L12" s="286"/>
      <c r="M12" s="113"/>
      <c r="N12" s="336"/>
      <c r="O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116"/>
      <c r="H13" s="116"/>
      <c r="I13" s="116"/>
      <c r="J13" s="116"/>
      <c r="K13" s="285"/>
      <c r="L13" s="286"/>
      <c r="M13" s="113"/>
      <c r="N13" s="336"/>
      <c r="O13" s="333"/>
      <c r="AZ13" s="9" t="s">
        <v>174</v>
      </c>
      <c r="BA13" s="265" t="str">
        <f t="array" ref="BA13">D13&amp;"　"&amp;E13</f>
        <v>　</v>
      </c>
      <c r="BC13" s="281" t="s">
        <v>476</v>
      </c>
      <c r="BD13" s="280">
        <f>VLOOKUP($D$3,リスト!$C$1:$J$32,8,FALSE)</f>
        <v>16</v>
      </c>
    </row>
    <row r="14" spans="2:56" ht="24">
      <c r="B14" s="117">
        <v>6</v>
      </c>
      <c r="C14" s="118" t="s">
        <v>176</v>
      </c>
      <c r="D14" s="198"/>
      <c r="E14" s="305"/>
      <c r="F14" s="118" t="s">
        <v>175</v>
      </c>
      <c r="G14" s="116"/>
      <c r="H14" s="116"/>
      <c r="I14" s="116"/>
      <c r="J14" s="116"/>
      <c r="K14" s="285"/>
      <c r="L14" s="286"/>
      <c r="M14" s="113"/>
      <c r="N14" s="336"/>
      <c r="O14" s="333"/>
      <c r="AZ14" s="9" t="s">
        <v>174</v>
      </c>
      <c r="BA14" s="265" t="str">
        <f t="array" ref="BA14">D14&amp;"　"&amp;E14</f>
        <v>　</v>
      </c>
    </row>
    <row r="15" spans="2:56" ht="24">
      <c r="B15" s="117">
        <v>7</v>
      </c>
      <c r="C15" s="118" t="s">
        <v>176</v>
      </c>
      <c r="D15" s="198"/>
      <c r="E15" s="305"/>
      <c r="F15" s="118" t="s">
        <v>175</v>
      </c>
      <c r="G15" s="116"/>
      <c r="H15" s="116"/>
      <c r="I15" s="116"/>
      <c r="J15" s="116"/>
      <c r="K15" s="285"/>
      <c r="L15" s="286"/>
      <c r="M15" s="113"/>
      <c r="N15" s="336"/>
      <c r="O15" s="333"/>
      <c r="AZ15" s="9" t="s">
        <v>174</v>
      </c>
      <c r="BA15" s="265" t="str">
        <f t="array" ref="BA15">D15&amp;"　"&amp;E15</f>
        <v>　</v>
      </c>
      <c r="BC15" s="282" t="s">
        <v>173</v>
      </c>
      <c r="BD15" s="272">
        <v>45901</v>
      </c>
    </row>
    <row r="16" spans="2:56" ht="24">
      <c r="B16" s="117">
        <v>8</v>
      </c>
      <c r="C16" s="118" t="s">
        <v>176</v>
      </c>
      <c r="D16" s="198"/>
      <c r="E16" s="305"/>
      <c r="F16" s="118" t="s">
        <v>175</v>
      </c>
      <c r="G16" s="116"/>
      <c r="H16" s="116"/>
      <c r="I16" s="116"/>
      <c r="J16" s="116"/>
      <c r="K16" s="285"/>
      <c r="L16" s="286"/>
      <c r="M16" s="113"/>
      <c r="N16" s="336"/>
      <c r="O16" s="333"/>
      <c r="AZ16" s="9" t="s">
        <v>174</v>
      </c>
      <c r="BA16" s="265" t="str">
        <f t="array" ref="BA16">D16&amp;"　"&amp;E16</f>
        <v>　</v>
      </c>
    </row>
    <row r="17" spans="2:57" ht="24">
      <c r="B17" s="117">
        <v>9</v>
      </c>
      <c r="C17" s="118" t="s">
        <v>176</v>
      </c>
      <c r="D17" s="198"/>
      <c r="E17" s="305"/>
      <c r="F17" s="118" t="s">
        <v>175</v>
      </c>
      <c r="G17" s="116"/>
      <c r="H17" s="116"/>
      <c r="I17" s="116"/>
      <c r="J17" s="116"/>
      <c r="K17" s="285"/>
      <c r="L17" s="286"/>
      <c r="M17" s="113"/>
      <c r="N17" s="336"/>
      <c r="O17" s="333"/>
      <c r="AZ17" s="9" t="s">
        <v>174</v>
      </c>
      <c r="BA17" s="265" t="str">
        <f t="array" ref="BA17">D17&amp;"　"&amp;E17</f>
        <v>　</v>
      </c>
    </row>
    <row r="18" spans="2:57" ht="24">
      <c r="B18" s="117">
        <v>10</v>
      </c>
      <c r="C18" s="118" t="s">
        <v>176</v>
      </c>
      <c r="D18" s="198"/>
      <c r="E18" s="305"/>
      <c r="F18" s="118" t="s">
        <v>175</v>
      </c>
      <c r="G18" s="116"/>
      <c r="H18" s="116"/>
      <c r="I18" s="116"/>
      <c r="J18" s="116"/>
      <c r="K18" s="285"/>
      <c r="L18" s="286"/>
      <c r="M18" s="113"/>
      <c r="N18" s="336"/>
      <c r="O18" s="333"/>
      <c r="AZ18" s="9" t="s">
        <v>174</v>
      </c>
      <c r="BA18" s="265" t="str">
        <f t="array" ref="BA18">D18&amp;"　"&amp;E18</f>
        <v>　</v>
      </c>
    </row>
    <row r="19" spans="2:57" ht="24">
      <c r="B19" s="117">
        <v>11</v>
      </c>
      <c r="C19" s="118" t="s">
        <v>176</v>
      </c>
      <c r="D19" s="198"/>
      <c r="E19" s="305"/>
      <c r="F19" s="118" t="s">
        <v>175</v>
      </c>
      <c r="G19" s="116"/>
      <c r="H19" s="116"/>
      <c r="I19" s="116"/>
      <c r="J19" s="116"/>
      <c r="K19" s="285"/>
      <c r="L19" s="286"/>
      <c r="M19" s="113"/>
      <c r="N19" s="336"/>
      <c r="O19" s="333"/>
      <c r="AZ19" s="9" t="s">
        <v>174</v>
      </c>
      <c r="BA19" s="265" t="str">
        <f t="array" ref="BA19">D19&amp;"　"&amp;E19</f>
        <v>　</v>
      </c>
    </row>
    <row r="20" spans="2:57" ht="24">
      <c r="B20" s="117">
        <v>12</v>
      </c>
      <c r="C20" s="118" t="s">
        <v>176</v>
      </c>
      <c r="D20" s="198"/>
      <c r="E20" s="305"/>
      <c r="F20" s="118" t="s">
        <v>175</v>
      </c>
      <c r="G20" s="116"/>
      <c r="H20" s="116"/>
      <c r="I20" s="116"/>
      <c r="J20" s="116"/>
      <c r="K20" s="285"/>
      <c r="L20" s="286"/>
      <c r="M20" s="113"/>
      <c r="N20" s="336"/>
      <c r="O20" s="333"/>
      <c r="AZ20" s="9" t="s">
        <v>174</v>
      </c>
      <c r="BA20" s="265" t="str">
        <f t="array" ref="BA20">D20&amp;"　"&amp;E20</f>
        <v>　</v>
      </c>
    </row>
    <row r="21" spans="2:57" ht="24">
      <c r="B21" s="117">
        <v>13</v>
      </c>
      <c r="C21" s="118" t="s">
        <v>176</v>
      </c>
      <c r="D21" s="198"/>
      <c r="E21" s="305"/>
      <c r="F21" s="118" t="s">
        <v>175</v>
      </c>
      <c r="G21" s="116"/>
      <c r="H21" s="116"/>
      <c r="I21" s="116"/>
      <c r="J21" s="116"/>
      <c r="K21" s="285"/>
      <c r="L21" s="286"/>
      <c r="M21" s="113"/>
      <c r="N21" s="336"/>
      <c r="O21" s="333"/>
      <c r="AZ21" s="9" t="s">
        <v>174</v>
      </c>
      <c r="BA21" s="265" t="str">
        <f t="array" ref="BA21">D21&amp;"　"&amp;E21</f>
        <v>　</v>
      </c>
    </row>
    <row r="22" spans="2:57" ht="24">
      <c r="B22" s="117">
        <v>14</v>
      </c>
      <c r="C22" s="118" t="s">
        <v>176</v>
      </c>
      <c r="D22" s="198"/>
      <c r="E22" s="305"/>
      <c r="F22" s="118" t="s">
        <v>175</v>
      </c>
      <c r="G22" s="116"/>
      <c r="H22" s="116"/>
      <c r="I22" s="116"/>
      <c r="J22" s="116"/>
      <c r="K22" s="285"/>
      <c r="L22" s="286"/>
      <c r="M22" s="113"/>
      <c r="N22" s="336"/>
      <c r="O22" s="333"/>
      <c r="AZ22" s="9" t="s">
        <v>174</v>
      </c>
      <c r="BA22" s="265" t="str">
        <f t="array" ref="BA22">D22&amp;"　"&amp;E22</f>
        <v>　</v>
      </c>
    </row>
    <row r="23" spans="2:57" ht="24.75" thickBot="1">
      <c r="B23" s="108">
        <v>15</v>
      </c>
      <c r="C23" s="109" t="s">
        <v>176</v>
      </c>
      <c r="D23" s="216"/>
      <c r="E23" s="328"/>
      <c r="F23" s="109" t="s">
        <v>175</v>
      </c>
      <c r="G23" s="50"/>
      <c r="H23" s="50"/>
      <c r="I23" s="50"/>
      <c r="J23" s="50"/>
      <c r="K23" s="329"/>
      <c r="L23" s="330"/>
      <c r="M23" s="218"/>
      <c r="N23" s="337"/>
      <c r="O23" s="334"/>
      <c r="AZ23" s="9" t="s">
        <v>174</v>
      </c>
      <c r="BA23" s="265" t="str">
        <f t="array" ref="BA23">D23&amp;"　"&amp;E23</f>
        <v>　</v>
      </c>
      <c r="BC23"/>
      <c r="BD23" s="132"/>
    </row>
    <row r="24" spans="2:57" ht="25.5" thickTop="1" thickBot="1">
      <c r="B24" s="13">
        <v>16</v>
      </c>
      <c r="C24" s="110" t="s">
        <v>176</v>
      </c>
      <c r="D24" s="215"/>
      <c r="E24" s="324"/>
      <c r="F24" s="110" t="s">
        <v>175</v>
      </c>
      <c r="G24" s="44"/>
      <c r="H24" s="44"/>
      <c r="I24" s="44"/>
      <c r="J24" s="44"/>
      <c r="K24" s="325"/>
      <c r="L24" s="326"/>
      <c r="M24" s="220"/>
      <c r="N24" s="338"/>
      <c r="O24" s="335"/>
      <c r="AZ24" s="9" t="s">
        <v>174</v>
      </c>
      <c r="BA24" s="265" t="str">
        <f t="array" ref="BA24">D24&amp;"　"&amp;E24</f>
        <v>　</v>
      </c>
    </row>
    <row r="25" spans="2:57">
      <c r="B25" s="9"/>
    </row>
    <row r="26" spans="2:57" ht="12.75" thickBot="1">
      <c r="B26" s="723" t="s">
        <v>431</v>
      </c>
      <c r="C26" s="723"/>
      <c r="D26" s="723"/>
      <c r="E26" s="723"/>
      <c r="F26" s="723"/>
      <c r="G26" s="723"/>
      <c r="H26" s="723"/>
      <c r="I26" s="723"/>
      <c r="J26" s="723"/>
      <c r="K26" s="723"/>
      <c r="L26" s="723"/>
      <c r="M26" s="723"/>
      <c r="N26" s="723"/>
      <c r="O26" s="723"/>
    </row>
    <row r="27" spans="2:57" ht="12.75" thickBot="1">
      <c r="B27" s="724" t="s">
        <v>194</v>
      </c>
      <c r="C27" s="725"/>
      <c r="D27" s="254" t="s">
        <v>182</v>
      </c>
      <c r="E27" s="255" t="s">
        <v>181</v>
      </c>
      <c r="F27" s="779" t="s">
        <v>168</v>
      </c>
      <c r="G27" s="735"/>
      <c r="H27" s="735"/>
      <c r="I27" s="735"/>
      <c r="J27" s="735"/>
      <c r="K27" s="735"/>
      <c r="L27" s="735"/>
      <c r="M27" s="736"/>
      <c r="N27" s="256" t="s">
        <v>411</v>
      </c>
      <c r="O27" s="257" t="s">
        <v>432</v>
      </c>
    </row>
    <row r="28" spans="2:57" ht="13.5" thickTop="1" thickBot="1">
      <c r="B28" s="726"/>
      <c r="C28" s="727"/>
      <c r="D28" s="260"/>
      <c r="E28" s="261"/>
      <c r="F28" s="791"/>
      <c r="G28" s="792"/>
      <c r="H28" s="792"/>
      <c r="I28" s="792"/>
      <c r="J28" s="792"/>
      <c r="K28" s="792"/>
      <c r="L28" s="792"/>
      <c r="M28" s="793"/>
      <c r="N28" s="258"/>
      <c r="O28" s="259"/>
      <c r="BA28" s="266"/>
    </row>
    <row r="29" spans="2:57" s="132" customFormat="1">
      <c r="B29" s="7"/>
      <c r="C29" s="6"/>
      <c r="D29" s="6"/>
      <c r="E29" s="6"/>
      <c r="F29" s="6"/>
      <c r="G29" s="6"/>
      <c r="H29" s="6"/>
      <c r="I29" s="6"/>
      <c r="J29" s="6"/>
      <c r="K29" s="6"/>
      <c r="L29" s="6"/>
      <c r="M29" s="6"/>
      <c r="N29" s="6"/>
      <c r="O29" s="6"/>
      <c r="P29" s="6"/>
      <c r="Q29" s="6"/>
      <c r="R29" s="8"/>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805" t="s">
        <v>429</v>
      </c>
      <c r="C30" s="805"/>
      <c r="D30" s="805"/>
      <c r="E30" s="805"/>
      <c r="F30" s="805"/>
      <c r="G30" s="805"/>
      <c r="H30" s="805"/>
      <c r="I30" s="805"/>
      <c r="J30" s="805"/>
      <c r="K30" s="805"/>
      <c r="L30" s="805"/>
      <c r="M30" s="805"/>
      <c r="N30" s="805"/>
      <c r="O30" s="805"/>
      <c r="P30" s="6"/>
      <c r="Q30" s="6"/>
      <c r="R30" s="8"/>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ht="12" customHeight="1">
      <c r="B31" s="842" t="s">
        <v>498</v>
      </c>
      <c r="C31" s="809"/>
      <c r="D31" s="809"/>
      <c r="E31" s="809"/>
      <c r="F31" s="809"/>
      <c r="G31" s="809"/>
      <c r="H31" s="809"/>
      <c r="I31" s="809"/>
      <c r="J31" s="809"/>
      <c r="K31" s="809"/>
      <c r="L31" s="809"/>
      <c r="M31" s="809"/>
      <c r="N31" s="809"/>
      <c r="O31" s="843"/>
      <c r="P31" s="6"/>
      <c r="Q31" s="6"/>
      <c r="R31" s="8"/>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0"/>
      <c r="N32" s="800"/>
      <c r="O32" s="801"/>
      <c r="P32" s="6"/>
      <c r="Q32" s="6"/>
      <c r="R32" s="8"/>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0"/>
      <c r="N33" s="800"/>
      <c r="O33" s="801"/>
      <c r="P33" s="6"/>
      <c r="Q33" s="6"/>
      <c r="R33" s="8"/>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0"/>
      <c r="N34" s="800"/>
      <c r="O34" s="801"/>
      <c r="P34" s="6"/>
      <c r="Q34" s="6"/>
      <c r="R34" s="8"/>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3"/>
      <c r="N38" s="803"/>
      <c r="O38" s="804"/>
      <c r="P38" s="6"/>
      <c r="Q38" s="6"/>
      <c r="R38" s="8"/>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6"/>
      <c r="Q39" s="6"/>
      <c r="R39" s="8"/>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7">
    <mergeCell ref="B1:E1"/>
    <mergeCell ref="B2:C2"/>
    <mergeCell ref="B3:C3"/>
    <mergeCell ref="D3:E3"/>
    <mergeCell ref="B4:C4"/>
    <mergeCell ref="D4:E4"/>
    <mergeCell ref="B31:O38"/>
    <mergeCell ref="B5:C5"/>
    <mergeCell ref="D5:E5"/>
    <mergeCell ref="B6:O6"/>
    <mergeCell ref="B7:B8"/>
    <mergeCell ref="C7:C8"/>
    <mergeCell ref="D7:E7"/>
    <mergeCell ref="F7:F8"/>
    <mergeCell ref="G7:G8"/>
    <mergeCell ref="H7:H8"/>
    <mergeCell ref="B30:O30"/>
    <mergeCell ref="I7:I8"/>
    <mergeCell ref="J7:J8"/>
    <mergeCell ref="N7:N8"/>
    <mergeCell ref="K7:L7"/>
    <mergeCell ref="M7:M8"/>
    <mergeCell ref="O7:O8"/>
    <mergeCell ref="B26:O26"/>
    <mergeCell ref="B27:C28"/>
    <mergeCell ref="F27:M27"/>
    <mergeCell ref="F28:M28"/>
  </mergeCells>
  <phoneticPr fontId="7"/>
  <conditionalFormatting sqref="I9:I24">
    <cfRule type="duplicateValues" dxfId="28" priority="1"/>
  </conditionalFormatting>
  <conditionalFormatting sqref="BA9:BA24">
    <cfRule type="duplicateValues" dxfId="27" priority="3"/>
  </conditionalFormatting>
  <dataValidations count="7">
    <dataValidation type="list" allowBlank="1" showInputMessage="1" showErrorMessage="1" sqref="D5" xr:uid="{7204D60E-8CF4-4A3D-9630-166BF4BDD7DD}">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D9:E24" xr:uid="{2BC82981-D73A-4EA2-A5DC-72E98356353B}">
      <formula1>NOT(COUNTIF(D9,"*　*"))</formula1>
    </dataValidation>
    <dataValidation type="list" allowBlank="1" showInputMessage="1" showErrorMessage="1" sqref="C9:E9" xr:uid="{1C36ED07-E8DE-4F68-9309-D4C7BE5EC73F}">
      <formula1>"監督,監督兼選手"</formula1>
    </dataValidation>
    <dataValidation type="list" allowBlank="1" showInputMessage="1" showErrorMessage="1" sqref="M9:M24" xr:uid="{AA6E841E-961F-481A-A582-6327DBBFB00D}">
      <formula1>",●"</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DCA8A43D-FDF7-48ED-9289-38A307C645DF}"/>
    <dataValidation type="list" allowBlank="1" showInputMessage="1" showErrorMessage="1" sqref="K9:K24" xr:uid="{EDB66D47-85EA-43D5-B78D-1AFFC7A9B243}">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H9:H24" xr:uid="{284D04FF-2FF5-43B9-B6F3-478FC07F2D94}">
      <formula1>"○"</formula1>
    </dataValidation>
  </dataValidations>
  <printOptions horizontalCentered="1"/>
  <pageMargins left="0.39370078740157483" right="0.39370078740157483" top="0.59055118110236227" bottom="0.39370078740157483" header="0.31496062992125984" footer="0.31496062992125984"/>
  <pageSetup paperSize="9" scale="7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7A16-6D81-4C75-ACDF-4B0FFF062BB7}">
  <sheetPr codeName="Sheet16">
    <tabColor rgb="FF00B0F0"/>
    <pageSetUpPr fitToPage="1"/>
  </sheetPr>
  <dimension ref="B1:BE3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625" style="6" bestFit="1" customWidth="1"/>
    <col min="9" max="10" width="5.625" style="6" customWidth="1"/>
    <col min="11" max="11" width="5.25" style="6" bestFit="1" customWidth="1"/>
    <col min="12" max="12" width="15" style="6" customWidth="1"/>
    <col min="13" max="13" width="5.625" style="6" bestFit="1" customWidth="1"/>
    <col min="14"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8</v>
      </c>
      <c r="T2" s="107"/>
      <c r="U2" s="107"/>
      <c r="V2" s="107"/>
      <c r="W2" s="107"/>
      <c r="X2" s="107"/>
      <c r="AZ2" s="9" t="s">
        <v>174</v>
      </c>
    </row>
    <row r="3" spans="2:56" ht="24">
      <c r="B3" s="702" t="s">
        <v>428</v>
      </c>
      <c r="C3" s="702"/>
      <c r="D3" s="705" t="s">
        <v>283</v>
      </c>
      <c r="E3" s="705"/>
      <c r="T3" s="275"/>
      <c r="U3" s="275"/>
      <c r="V3" s="275"/>
      <c r="W3" s="275"/>
      <c r="X3" s="275"/>
      <c r="AZ3" s="9" t="s">
        <v>174</v>
      </c>
    </row>
    <row r="4" spans="2:56" ht="24.75" customHeight="1">
      <c r="B4" s="702" t="s">
        <v>172</v>
      </c>
      <c r="C4" s="702"/>
      <c r="D4" s="704" t="s">
        <v>217</v>
      </c>
      <c r="E4" s="704"/>
      <c r="T4" s="276"/>
      <c r="U4" s="276"/>
      <c r="V4" s="276"/>
      <c r="W4" s="276"/>
      <c r="X4" s="276"/>
      <c r="AZ4" s="9" t="s">
        <v>174</v>
      </c>
    </row>
    <row r="5" spans="2:56" ht="25.5" customHeight="1">
      <c r="B5" s="702" t="s">
        <v>170</v>
      </c>
      <c r="C5" s="702"/>
      <c r="D5" s="703" t="s">
        <v>17</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AZ6" s="9" t="s">
        <v>174</v>
      </c>
    </row>
    <row r="7" spans="2:56">
      <c r="B7" s="724" t="s">
        <v>191</v>
      </c>
      <c r="C7" s="844" t="s">
        <v>190</v>
      </c>
      <c r="D7" s="744" t="s">
        <v>188</v>
      </c>
      <c r="E7" s="822"/>
      <c r="F7" s="788" t="s">
        <v>187</v>
      </c>
      <c r="G7" s="788" t="s">
        <v>186</v>
      </c>
      <c r="H7" s="844" t="s">
        <v>206</v>
      </c>
      <c r="I7" s="788" t="s">
        <v>189</v>
      </c>
      <c r="J7" s="838" t="s">
        <v>284</v>
      </c>
      <c r="K7" s="721" t="s">
        <v>184</v>
      </c>
      <c r="L7" s="790"/>
      <c r="M7" s="721" t="s">
        <v>183</v>
      </c>
      <c r="N7" s="838" t="s">
        <v>411</v>
      </c>
      <c r="O7" s="758" t="s">
        <v>432</v>
      </c>
      <c r="T7" s="276"/>
      <c r="U7" s="276"/>
      <c r="V7" s="276"/>
      <c r="W7" s="276"/>
      <c r="X7" s="276"/>
      <c r="AZ7" s="9"/>
      <c r="BA7" s="263" t="s">
        <v>296</v>
      </c>
    </row>
    <row r="8" spans="2:56" ht="12.75" thickBot="1">
      <c r="B8" s="742"/>
      <c r="C8" s="845"/>
      <c r="D8" s="186" t="s">
        <v>182</v>
      </c>
      <c r="E8" s="267" t="s">
        <v>181</v>
      </c>
      <c r="F8" s="789"/>
      <c r="G8" s="789"/>
      <c r="H8" s="845"/>
      <c r="I8" s="789"/>
      <c r="J8" s="839"/>
      <c r="K8" s="106" t="s">
        <v>180</v>
      </c>
      <c r="L8" s="188" t="s">
        <v>179</v>
      </c>
      <c r="M8" s="722"/>
      <c r="N8" s="840" t="s">
        <v>193</v>
      </c>
      <c r="O8" s="841" t="s">
        <v>193</v>
      </c>
      <c r="T8" s="276"/>
      <c r="U8" s="276"/>
      <c r="V8" s="276"/>
      <c r="W8" s="276"/>
      <c r="X8" s="276"/>
      <c r="AZ8" s="9"/>
      <c r="BA8" s="264" t="s">
        <v>126</v>
      </c>
    </row>
    <row r="9" spans="2:56" ht="24.75" thickTop="1">
      <c r="B9" s="16">
        <v>1</v>
      </c>
      <c r="C9" s="327" t="s">
        <v>202</v>
      </c>
      <c r="D9" s="189"/>
      <c r="E9" s="304"/>
      <c r="F9" s="43"/>
      <c r="G9" s="41"/>
      <c r="H9" s="41"/>
      <c r="I9" s="41" t="s">
        <v>326</v>
      </c>
      <c r="J9" s="41" t="s">
        <v>326</v>
      </c>
      <c r="K9" s="268"/>
      <c r="L9" s="269"/>
      <c r="M9" s="222"/>
      <c r="N9" s="41"/>
      <c r="O9" s="332"/>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197</v>
      </c>
      <c r="G10" s="116"/>
      <c r="H10" s="116"/>
      <c r="I10" s="116"/>
      <c r="J10" s="116"/>
      <c r="K10" s="285"/>
      <c r="L10" s="286"/>
      <c r="M10" s="113"/>
      <c r="N10" s="336"/>
      <c r="O10" s="333"/>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197</v>
      </c>
      <c r="G11" s="116"/>
      <c r="H11" s="116"/>
      <c r="I11" s="116"/>
      <c r="J11" s="116"/>
      <c r="K11" s="285"/>
      <c r="L11" s="286"/>
      <c r="M11" s="113"/>
      <c r="N11" s="336"/>
      <c r="O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197</v>
      </c>
      <c r="G12" s="116"/>
      <c r="H12" s="116"/>
      <c r="I12" s="116"/>
      <c r="J12" s="116"/>
      <c r="K12" s="285"/>
      <c r="L12" s="286"/>
      <c r="M12" s="113"/>
      <c r="N12" s="336"/>
      <c r="O12" s="333"/>
      <c r="AZ12" s="9" t="s">
        <v>174</v>
      </c>
      <c r="BA12" s="265" t="str">
        <f t="array" ref="BA12">D12&amp;"　"&amp;E12</f>
        <v>　</v>
      </c>
      <c r="BC12" s="281" t="s">
        <v>430</v>
      </c>
      <c r="BD12" s="280" t="str">
        <f>VLOOKUP($D$3,リスト!$C$1:$J$32,7,FALSE)</f>
        <v>可</v>
      </c>
    </row>
    <row r="13" spans="2:56" ht="24">
      <c r="B13" s="117">
        <v>5</v>
      </c>
      <c r="C13" s="118" t="s">
        <v>176</v>
      </c>
      <c r="D13" s="198"/>
      <c r="E13" s="305"/>
      <c r="F13" s="118" t="s">
        <v>197</v>
      </c>
      <c r="G13" s="116"/>
      <c r="H13" s="116"/>
      <c r="I13" s="116"/>
      <c r="J13" s="116"/>
      <c r="K13" s="285"/>
      <c r="L13" s="286"/>
      <c r="M13" s="113"/>
      <c r="N13" s="336"/>
      <c r="O13" s="333"/>
      <c r="AZ13" s="9" t="s">
        <v>174</v>
      </c>
      <c r="BA13" s="265" t="str">
        <f t="array" ref="BA13">D13&amp;"　"&amp;E13</f>
        <v>　</v>
      </c>
      <c r="BC13" s="281" t="s">
        <v>476</v>
      </c>
      <c r="BD13" s="280">
        <f>VLOOKUP($D$3,リスト!$C$1:$J$32,8,FALSE)</f>
        <v>16</v>
      </c>
    </row>
    <row r="14" spans="2:56" ht="24">
      <c r="B14" s="117">
        <v>6</v>
      </c>
      <c r="C14" s="118" t="s">
        <v>176</v>
      </c>
      <c r="D14" s="198"/>
      <c r="E14" s="305"/>
      <c r="F14" s="118" t="s">
        <v>197</v>
      </c>
      <c r="G14" s="116"/>
      <c r="H14" s="116"/>
      <c r="I14" s="116"/>
      <c r="J14" s="116"/>
      <c r="K14" s="285"/>
      <c r="L14" s="286"/>
      <c r="M14" s="113"/>
      <c r="N14" s="336"/>
      <c r="O14" s="333"/>
      <c r="AZ14" s="9" t="s">
        <v>174</v>
      </c>
      <c r="BA14" s="265" t="str">
        <f t="array" ref="BA14">D14&amp;"　"&amp;E14</f>
        <v>　</v>
      </c>
    </row>
    <row r="15" spans="2:56" ht="24">
      <c r="B15" s="117">
        <v>7</v>
      </c>
      <c r="C15" s="118" t="s">
        <v>176</v>
      </c>
      <c r="D15" s="198"/>
      <c r="E15" s="305"/>
      <c r="F15" s="118" t="s">
        <v>197</v>
      </c>
      <c r="G15" s="116"/>
      <c r="H15" s="116"/>
      <c r="I15" s="116"/>
      <c r="J15" s="116"/>
      <c r="K15" s="285"/>
      <c r="L15" s="286"/>
      <c r="M15" s="113"/>
      <c r="N15" s="336"/>
      <c r="O15" s="333"/>
      <c r="AZ15" s="9" t="s">
        <v>174</v>
      </c>
      <c r="BA15" s="265" t="str">
        <f t="array" ref="BA15">D15&amp;"　"&amp;E15</f>
        <v>　</v>
      </c>
      <c r="BC15" s="282" t="s">
        <v>173</v>
      </c>
      <c r="BD15" s="272">
        <v>45901</v>
      </c>
    </row>
    <row r="16" spans="2:56" ht="24">
      <c r="B16" s="117">
        <v>8</v>
      </c>
      <c r="C16" s="118" t="s">
        <v>176</v>
      </c>
      <c r="D16" s="198"/>
      <c r="E16" s="305"/>
      <c r="F16" s="118" t="s">
        <v>197</v>
      </c>
      <c r="G16" s="116"/>
      <c r="H16" s="116"/>
      <c r="I16" s="116"/>
      <c r="J16" s="116"/>
      <c r="K16" s="285"/>
      <c r="L16" s="286"/>
      <c r="M16" s="113"/>
      <c r="N16" s="336"/>
      <c r="O16" s="333"/>
      <c r="AZ16" s="9" t="s">
        <v>174</v>
      </c>
      <c r="BA16" s="265" t="str">
        <f t="array" ref="BA16">D16&amp;"　"&amp;E16</f>
        <v>　</v>
      </c>
    </row>
    <row r="17" spans="2:57" ht="24">
      <c r="B17" s="117">
        <v>9</v>
      </c>
      <c r="C17" s="118" t="s">
        <v>176</v>
      </c>
      <c r="D17" s="198"/>
      <c r="E17" s="305"/>
      <c r="F17" s="118" t="s">
        <v>197</v>
      </c>
      <c r="G17" s="116"/>
      <c r="H17" s="116"/>
      <c r="I17" s="116"/>
      <c r="J17" s="116"/>
      <c r="K17" s="285"/>
      <c r="L17" s="286"/>
      <c r="M17" s="113"/>
      <c r="N17" s="336"/>
      <c r="O17" s="333"/>
      <c r="AZ17" s="9" t="s">
        <v>174</v>
      </c>
      <c r="BA17" s="265" t="str">
        <f t="array" ref="BA17">D17&amp;"　"&amp;E17</f>
        <v>　</v>
      </c>
    </row>
    <row r="18" spans="2:57" ht="24">
      <c r="B18" s="117">
        <v>10</v>
      </c>
      <c r="C18" s="118" t="s">
        <v>176</v>
      </c>
      <c r="D18" s="198"/>
      <c r="E18" s="305"/>
      <c r="F18" s="118" t="s">
        <v>197</v>
      </c>
      <c r="G18" s="116"/>
      <c r="H18" s="116"/>
      <c r="I18" s="116"/>
      <c r="J18" s="116"/>
      <c r="K18" s="285"/>
      <c r="L18" s="286"/>
      <c r="M18" s="113"/>
      <c r="N18" s="336"/>
      <c r="O18" s="333"/>
      <c r="AZ18" s="9" t="s">
        <v>174</v>
      </c>
      <c r="BA18" s="265" t="str">
        <f t="array" ref="BA18">D18&amp;"　"&amp;E18</f>
        <v>　</v>
      </c>
    </row>
    <row r="19" spans="2:57" ht="24">
      <c r="B19" s="117">
        <v>11</v>
      </c>
      <c r="C19" s="118" t="s">
        <v>176</v>
      </c>
      <c r="D19" s="198"/>
      <c r="E19" s="305"/>
      <c r="F19" s="118" t="s">
        <v>197</v>
      </c>
      <c r="G19" s="116"/>
      <c r="H19" s="116"/>
      <c r="I19" s="116"/>
      <c r="J19" s="116"/>
      <c r="K19" s="285"/>
      <c r="L19" s="286"/>
      <c r="M19" s="113"/>
      <c r="N19" s="336"/>
      <c r="O19" s="333"/>
      <c r="AZ19" s="9" t="s">
        <v>174</v>
      </c>
      <c r="BA19" s="265" t="str">
        <f t="array" ref="BA19">D19&amp;"　"&amp;E19</f>
        <v>　</v>
      </c>
    </row>
    <row r="20" spans="2:57" ht="24">
      <c r="B20" s="117">
        <v>12</v>
      </c>
      <c r="C20" s="118" t="s">
        <v>176</v>
      </c>
      <c r="D20" s="198"/>
      <c r="E20" s="305"/>
      <c r="F20" s="118" t="s">
        <v>197</v>
      </c>
      <c r="G20" s="116"/>
      <c r="H20" s="116"/>
      <c r="I20" s="116"/>
      <c r="J20" s="116"/>
      <c r="K20" s="285"/>
      <c r="L20" s="286"/>
      <c r="M20" s="113"/>
      <c r="N20" s="336"/>
      <c r="O20" s="333"/>
      <c r="AZ20" s="9" t="s">
        <v>174</v>
      </c>
      <c r="BA20" s="265" t="str">
        <f t="array" ref="BA20">D20&amp;"　"&amp;E20</f>
        <v>　</v>
      </c>
    </row>
    <row r="21" spans="2:57" ht="24">
      <c r="B21" s="117">
        <v>13</v>
      </c>
      <c r="C21" s="118" t="s">
        <v>176</v>
      </c>
      <c r="D21" s="198"/>
      <c r="E21" s="305"/>
      <c r="F21" s="118" t="s">
        <v>197</v>
      </c>
      <c r="G21" s="116"/>
      <c r="H21" s="116"/>
      <c r="I21" s="116"/>
      <c r="J21" s="116"/>
      <c r="K21" s="285"/>
      <c r="L21" s="286"/>
      <c r="M21" s="113"/>
      <c r="N21" s="336"/>
      <c r="O21" s="333"/>
      <c r="AZ21" s="9" t="s">
        <v>174</v>
      </c>
      <c r="BA21" s="265" t="str">
        <f t="array" ref="BA21">D21&amp;"　"&amp;E21</f>
        <v>　</v>
      </c>
    </row>
    <row r="22" spans="2:57" ht="24">
      <c r="B22" s="117">
        <v>14</v>
      </c>
      <c r="C22" s="118" t="s">
        <v>176</v>
      </c>
      <c r="D22" s="198"/>
      <c r="E22" s="305"/>
      <c r="F22" s="118" t="s">
        <v>197</v>
      </c>
      <c r="G22" s="116"/>
      <c r="H22" s="116"/>
      <c r="I22" s="116"/>
      <c r="J22" s="116"/>
      <c r="K22" s="285"/>
      <c r="L22" s="286"/>
      <c r="M22" s="113"/>
      <c r="N22" s="336"/>
      <c r="O22" s="333"/>
      <c r="AZ22" s="9" t="s">
        <v>174</v>
      </c>
      <c r="BA22" s="265" t="str">
        <f t="array" ref="BA22">D22&amp;"　"&amp;E22</f>
        <v>　</v>
      </c>
    </row>
    <row r="23" spans="2:57" ht="24.75" thickBot="1">
      <c r="B23" s="108">
        <v>15</v>
      </c>
      <c r="C23" s="109" t="s">
        <v>176</v>
      </c>
      <c r="D23" s="216"/>
      <c r="E23" s="328"/>
      <c r="F23" s="109" t="s">
        <v>197</v>
      </c>
      <c r="G23" s="50"/>
      <c r="H23" s="50"/>
      <c r="I23" s="50"/>
      <c r="J23" s="50"/>
      <c r="K23" s="329"/>
      <c r="L23" s="330"/>
      <c r="M23" s="218"/>
      <c r="N23" s="337"/>
      <c r="O23" s="334"/>
      <c r="AZ23" s="9" t="s">
        <v>174</v>
      </c>
      <c r="BA23" s="265" t="str">
        <f t="array" ref="BA23">D23&amp;"　"&amp;E23</f>
        <v>　</v>
      </c>
      <c r="BC23"/>
      <c r="BD23" s="132"/>
    </row>
    <row r="24" spans="2:57" ht="25.5" thickTop="1" thickBot="1">
      <c r="B24" s="13">
        <v>16</v>
      </c>
      <c r="C24" s="110" t="s">
        <v>176</v>
      </c>
      <c r="D24" s="215"/>
      <c r="E24" s="324"/>
      <c r="F24" s="110" t="s">
        <v>197</v>
      </c>
      <c r="G24" s="44"/>
      <c r="H24" s="44"/>
      <c r="I24" s="44"/>
      <c r="J24" s="44"/>
      <c r="K24" s="325"/>
      <c r="L24" s="326"/>
      <c r="M24" s="220"/>
      <c r="N24" s="338"/>
      <c r="O24" s="335"/>
      <c r="AZ24" s="9" t="s">
        <v>174</v>
      </c>
      <c r="BA24" s="265" t="str">
        <f t="array" ref="BA24">D24&amp;"　"&amp;E24</f>
        <v>　</v>
      </c>
    </row>
    <row r="25" spans="2:57">
      <c r="B25" s="9"/>
    </row>
    <row r="26" spans="2:57" ht="12.75" thickBot="1">
      <c r="B26" s="723" t="s">
        <v>431</v>
      </c>
      <c r="C26" s="723"/>
      <c r="D26" s="723"/>
      <c r="E26" s="723"/>
      <c r="F26" s="723"/>
      <c r="G26" s="723"/>
      <c r="H26" s="723"/>
      <c r="I26" s="723"/>
      <c r="J26" s="723"/>
      <c r="K26" s="723"/>
      <c r="L26" s="723"/>
      <c r="M26" s="723"/>
      <c r="N26" s="723"/>
      <c r="O26" s="723"/>
    </row>
    <row r="27" spans="2:57" ht="12.75" thickBot="1">
      <c r="B27" s="724" t="s">
        <v>194</v>
      </c>
      <c r="C27" s="725"/>
      <c r="D27" s="254" t="s">
        <v>182</v>
      </c>
      <c r="E27" s="255" t="s">
        <v>181</v>
      </c>
      <c r="F27" s="779" t="s">
        <v>168</v>
      </c>
      <c r="G27" s="735"/>
      <c r="H27" s="735"/>
      <c r="I27" s="735"/>
      <c r="J27" s="735"/>
      <c r="K27" s="735"/>
      <c r="L27" s="735"/>
      <c r="M27" s="736"/>
      <c r="N27" s="256" t="s">
        <v>411</v>
      </c>
      <c r="O27" s="257" t="s">
        <v>432</v>
      </c>
    </row>
    <row r="28" spans="2:57" ht="13.5" thickTop="1" thickBot="1">
      <c r="B28" s="726"/>
      <c r="C28" s="727"/>
      <c r="D28" s="260"/>
      <c r="E28" s="261"/>
      <c r="F28" s="791"/>
      <c r="G28" s="792"/>
      <c r="H28" s="792"/>
      <c r="I28" s="792"/>
      <c r="J28" s="792"/>
      <c r="K28" s="792"/>
      <c r="L28" s="792"/>
      <c r="M28" s="793"/>
      <c r="N28" s="258"/>
      <c r="O28" s="259"/>
      <c r="BA28" s="266"/>
    </row>
    <row r="29" spans="2:57" s="132" customFormat="1">
      <c r="B29" s="7"/>
      <c r="C29" s="6"/>
      <c r="D29" s="6"/>
      <c r="E29" s="6"/>
      <c r="F29" s="6"/>
      <c r="G29" s="6"/>
      <c r="H29" s="6"/>
      <c r="I29" s="6"/>
      <c r="J29" s="6"/>
      <c r="K29" s="6"/>
      <c r="L29" s="6"/>
      <c r="M29" s="6"/>
      <c r="N29" s="6"/>
      <c r="O29" s="6"/>
      <c r="P29" s="6"/>
      <c r="Q29" s="6"/>
      <c r="R29" s="8"/>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805" t="s">
        <v>429</v>
      </c>
      <c r="C30" s="805"/>
      <c r="D30" s="805"/>
      <c r="E30" s="805"/>
      <c r="F30" s="805"/>
      <c r="G30" s="805"/>
      <c r="H30" s="805"/>
      <c r="I30" s="805"/>
      <c r="J30" s="805"/>
      <c r="K30" s="805"/>
      <c r="L30" s="805"/>
      <c r="M30" s="805"/>
      <c r="N30" s="805"/>
      <c r="O30" s="805"/>
      <c r="P30" s="6"/>
      <c r="Q30" s="6"/>
      <c r="R30" s="8"/>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6" t="s">
        <v>490</v>
      </c>
      <c r="C31" s="797"/>
      <c r="D31" s="797"/>
      <c r="E31" s="797"/>
      <c r="F31" s="797"/>
      <c r="G31" s="797"/>
      <c r="H31" s="797"/>
      <c r="I31" s="797"/>
      <c r="J31" s="797"/>
      <c r="K31" s="797"/>
      <c r="L31" s="797"/>
      <c r="M31" s="797"/>
      <c r="N31" s="797"/>
      <c r="O31" s="798"/>
      <c r="P31" s="6"/>
      <c r="Q31" s="6"/>
      <c r="R31" s="8"/>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0"/>
      <c r="N32" s="800"/>
      <c r="O32" s="801"/>
      <c r="P32" s="6"/>
      <c r="Q32" s="6"/>
      <c r="R32" s="8"/>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0"/>
      <c r="N33" s="800"/>
      <c r="O33" s="801"/>
      <c r="P33" s="6"/>
      <c r="Q33" s="6"/>
      <c r="R33" s="8"/>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0"/>
      <c r="N34" s="800"/>
      <c r="O34" s="801"/>
      <c r="P34" s="6"/>
      <c r="Q34" s="6"/>
      <c r="R34" s="8"/>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3"/>
      <c r="N38" s="803"/>
      <c r="O38" s="804"/>
      <c r="P38" s="6"/>
      <c r="Q38" s="6"/>
      <c r="R38" s="8"/>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6"/>
      <c r="Q39" s="6"/>
      <c r="R39" s="8"/>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7">
    <mergeCell ref="B1:E1"/>
    <mergeCell ref="B2:C2"/>
    <mergeCell ref="B3:C3"/>
    <mergeCell ref="D3:E3"/>
    <mergeCell ref="B4:C4"/>
    <mergeCell ref="D4:E4"/>
    <mergeCell ref="B26:O26"/>
    <mergeCell ref="B5:C5"/>
    <mergeCell ref="D5:E5"/>
    <mergeCell ref="B6:O6"/>
    <mergeCell ref="B7:B8"/>
    <mergeCell ref="C7:C8"/>
    <mergeCell ref="D7:E7"/>
    <mergeCell ref="F7:F8"/>
    <mergeCell ref="G7:G8"/>
    <mergeCell ref="H7:H8"/>
    <mergeCell ref="I7:I8"/>
    <mergeCell ref="J7:J8"/>
    <mergeCell ref="K7:L7"/>
    <mergeCell ref="M7:M8"/>
    <mergeCell ref="N7:N8"/>
    <mergeCell ref="O7:O8"/>
    <mergeCell ref="B27:C28"/>
    <mergeCell ref="F27:M27"/>
    <mergeCell ref="F28:M28"/>
    <mergeCell ref="B30:O30"/>
    <mergeCell ref="B31:O38"/>
  </mergeCells>
  <phoneticPr fontId="7"/>
  <conditionalFormatting sqref="I9:I24">
    <cfRule type="duplicateValues" dxfId="26" priority="1"/>
  </conditionalFormatting>
  <conditionalFormatting sqref="BA9:BA24">
    <cfRule type="duplicateValues" dxfId="25" priority="2"/>
  </conditionalFormatting>
  <dataValidations count="7">
    <dataValidation type="list" allowBlank="1" showInputMessage="1" showErrorMessage="1" sqref="H9:H24" xr:uid="{A3767499-4CF6-478C-AC4F-F13F7E201467}">
      <formula1>"○"</formula1>
    </dataValidation>
    <dataValidation type="list" allowBlank="1" showInputMessage="1" showErrorMessage="1" sqref="K9:K24" xr:uid="{54C5E959-7F5A-44F2-9542-63EE115E2E5A}">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299313F1-892A-4EB8-B307-3A32E964B987}"/>
    <dataValidation type="list" allowBlank="1" showInputMessage="1" showErrorMessage="1" sqref="M9:M24" xr:uid="{81BEFA53-1E16-4F6D-977B-1BF42D6AA9DC}">
      <formula1>",●"</formula1>
    </dataValidation>
    <dataValidation type="list" allowBlank="1" showInputMessage="1" showErrorMessage="1" sqref="C9" xr:uid="{267D17C3-0FA3-41BB-94BF-CE3010CEC62D}">
      <formula1>"監督,監督兼選手"</formula1>
    </dataValidation>
    <dataValidation type="list" allowBlank="1" showInputMessage="1" showErrorMessage="1" sqref="D5" xr:uid="{9062FFD5-7B55-4491-BA8B-9FC30B80EFB5}">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sqref="D9:E24" xr:uid="{E4446F0D-84F3-4ED0-9A12-CD1BAD4E4C62}">
      <formula1>NOT(COUNTIF(D9,"*　*"))</formula1>
    </dataValidation>
  </dataValidations>
  <printOptions horizontalCentered="1"/>
  <pageMargins left="0.39370078740157483" right="0.39370078740157483" top="0.59055118110236227" bottom="0.39370078740157483" header="0.31496062992125984" footer="0.31496062992125984"/>
  <pageSetup paperSize="9" scale="7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D46E-BA11-41AE-A684-266CCF569523}">
  <sheetPr codeName="Sheet17">
    <tabColor rgb="FF00B0F0"/>
    <pageSetUpPr fitToPage="1"/>
  </sheetPr>
  <dimension ref="B1:BE4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9" width="5.625" style="6" customWidth="1"/>
    <col min="10" max="10" width="5.25" style="6" bestFit="1" customWidth="1"/>
    <col min="11" max="11" width="15" style="6" customWidth="1"/>
    <col min="12" max="12" width="5.625" style="6" bestFit="1"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9</v>
      </c>
      <c r="S2" s="107"/>
      <c r="T2" s="107"/>
      <c r="U2" s="107"/>
      <c r="V2" s="107"/>
      <c r="W2" s="107"/>
      <c r="X2" s="107"/>
      <c r="AZ2" s="9" t="s">
        <v>174</v>
      </c>
    </row>
    <row r="3" spans="2:56" ht="24">
      <c r="B3" s="702" t="s">
        <v>428</v>
      </c>
      <c r="C3" s="702"/>
      <c r="D3" s="705" t="s">
        <v>285</v>
      </c>
      <c r="E3" s="705"/>
      <c r="S3" s="275"/>
      <c r="T3" s="275"/>
      <c r="U3" s="275"/>
      <c r="V3" s="275"/>
      <c r="W3" s="275"/>
      <c r="X3" s="275"/>
      <c r="AZ3" s="9" t="s">
        <v>174</v>
      </c>
    </row>
    <row r="4" spans="2:56" ht="24.75" customHeight="1">
      <c r="B4" s="702" t="s">
        <v>172</v>
      </c>
      <c r="C4" s="702"/>
      <c r="D4" s="704" t="s">
        <v>195</v>
      </c>
      <c r="E4" s="704"/>
      <c r="R4" s="276"/>
      <c r="S4" s="276"/>
      <c r="T4" s="276"/>
      <c r="U4" s="276"/>
      <c r="V4" s="276"/>
      <c r="W4" s="276"/>
      <c r="X4" s="276"/>
      <c r="AZ4" s="9" t="s">
        <v>174</v>
      </c>
    </row>
    <row r="5" spans="2:56" ht="25.5" customHeight="1">
      <c r="B5" s="702" t="s">
        <v>170</v>
      </c>
      <c r="C5" s="702"/>
      <c r="D5" s="703" t="s">
        <v>17</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c r="B7" s="724" t="s">
        <v>191</v>
      </c>
      <c r="C7" s="788" t="s">
        <v>190</v>
      </c>
      <c r="D7" s="744" t="s">
        <v>188</v>
      </c>
      <c r="E7" s="822"/>
      <c r="F7" s="821" t="s">
        <v>187</v>
      </c>
      <c r="G7" s="788" t="s">
        <v>186</v>
      </c>
      <c r="H7" s="788" t="s">
        <v>189</v>
      </c>
      <c r="I7" s="838" t="s">
        <v>284</v>
      </c>
      <c r="J7" s="721" t="s">
        <v>184</v>
      </c>
      <c r="K7" s="790"/>
      <c r="L7" s="838" t="s">
        <v>183</v>
      </c>
      <c r="M7" s="758" t="s">
        <v>193</v>
      </c>
      <c r="R7" s="276"/>
      <c r="S7" s="276"/>
      <c r="T7" s="276"/>
      <c r="U7" s="276"/>
      <c r="V7" s="276"/>
      <c r="W7" s="276"/>
      <c r="X7" s="276"/>
      <c r="AZ7" s="9"/>
      <c r="BA7" s="263" t="s">
        <v>296</v>
      </c>
    </row>
    <row r="8" spans="2:56" ht="12.75" thickBot="1">
      <c r="B8" s="742"/>
      <c r="C8" s="823"/>
      <c r="D8" s="186" t="s">
        <v>182</v>
      </c>
      <c r="E8" s="267" t="s">
        <v>181</v>
      </c>
      <c r="F8" s="789"/>
      <c r="G8" s="789"/>
      <c r="H8" s="789"/>
      <c r="I8" s="839"/>
      <c r="J8" s="106" t="s">
        <v>180</v>
      </c>
      <c r="K8" s="188" t="s">
        <v>179</v>
      </c>
      <c r="L8" s="840"/>
      <c r="M8" s="841" t="s">
        <v>193</v>
      </c>
      <c r="R8" s="276"/>
      <c r="S8" s="276"/>
      <c r="T8" s="276"/>
      <c r="U8" s="276"/>
      <c r="V8" s="276"/>
      <c r="W8" s="276"/>
      <c r="X8" s="276"/>
      <c r="AZ8" s="9"/>
      <c r="BA8" s="264" t="s">
        <v>126</v>
      </c>
    </row>
    <row r="9" spans="2:56" ht="24.75" thickTop="1">
      <c r="B9" s="16">
        <v>1</v>
      </c>
      <c r="C9" s="160" t="s">
        <v>325</v>
      </c>
      <c r="D9" s="189"/>
      <c r="E9" s="304"/>
      <c r="F9" s="43"/>
      <c r="G9" s="41"/>
      <c r="H9" s="41" t="s">
        <v>478</v>
      </c>
      <c r="I9" s="41" t="s">
        <v>478</v>
      </c>
      <c r="J9" s="268"/>
      <c r="K9" s="269"/>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116"/>
      <c r="H10" s="116"/>
      <c r="I10" s="116"/>
      <c r="J10" s="285"/>
      <c r="K10" s="286"/>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116"/>
      <c r="H11" s="116"/>
      <c r="I11" s="116"/>
      <c r="J11" s="285"/>
      <c r="K11" s="286"/>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116"/>
      <c r="H12" s="116"/>
      <c r="I12" s="116"/>
      <c r="J12" s="285"/>
      <c r="K12" s="286"/>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116"/>
      <c r="H13" s="116"/>
      <c r="I13" s="116"/>
      <c r="J13" s="285"/>
      <c r="K13" s="286"/>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175</v>
      </c>
      <c r="G14" s="116"/>
      <c r="H14" s="116"/>
      <c r="I14" s="116"/>
      <c r="J14" s="285"/>
      <c r="K14" s="286"/>
      <c r="L14" s="116"/>
      <c r="M14" s="333"/>
      <c r="AZ14" s="9" t="s">
        <v>174</v>
      </c>
      <c r="BA14" s="265" t="str">
        <f t="array" ref="BA14">D14&amp;"　"&amp;E14</f>
        <v>　</v>
      </c>
    </row>
    <row r="15" spans="2:56" ht="24">
      <c r="B15" s="117">
        <v>7</v>
      </c>
      <c r="C15" s="118" t="s">
        <v>176</v>
      </c>
      <c r="D15" s="198"/>
      <c r="E15" s="305"/>
      <c r="F15" s="118" t="s">
        <v>175</v>
      </c>
      <c r="G15" s="116"/>
      <c r="H15" s="116"/>
      <c r="I15" s="116"/>
      <c r="J15" s="285"/>
      <c r="K15" s="286"/>
      <c r="L15" s="116"/>
      <c r="M15" s="333"/>
      <c r="AZ15" s="9" t="s">
        <v>174</v>
      </c>
      <c r="BA15" s="265" t="str">
        <f t="array" ref="BA15">D15&amp;"　"&amp;E15</f>
        <v>　</v>
      </c>
      <c r="BC15" s="282" t="s">
        <v>173</v>
      </c>
      <c r="BD15" s="272">
        <v>45901</v>
      </c>
    </row>
    <row r="16" spans="2:56" ht="24">
      <c r="B16" s="117">
        <v>8</v>
      </c>
      <c r="C16" s="118" t="s">
        <v>176</v>
      </c>
      <c r="D16" s="198"/>
      <c r="E16" s="305"/>
      <c r="F16" s="118" t="s">
        <v>175</v>
      </c>
      <c r="G16" s="116"/>
      <c r="H16" s="116"/>
      <c r="I16" s="116"/>
      <c r="J16" s="285"/>
      <c r="K16" s="286"/>
      <c r="L16" s="116"/>
      <c r="M16" s="333"/>
      <c r="AZ16" s="9" t="s">
        <v>174</v>
      </c>
      <c r="BA16" s="265" t="str">
        <f t="array" ref="BA16">D16&amp;"　"&amp;E16</f>
        <v>　</v>
      </c>
    </row>
    <row r="17" spans="2:57" ht="24">
      <c r="B17" s="117">
        <v>9</v>
      </c>
      <c r="C17" s="118" t="s">
        <v>176</v>
      </c>
      <c r="D17" s="198"/>
      <c r="E17" s="305"/>
      <c r="F17" s="118" t="s">
        <v>175</v>
      </c>
      <c r="G17" s="116"/>
      <c r="H17" s="116"/>
      <c r="I17" s="116"/>
      <c r="J17" s="285"/>
      <c r="K17" s="286"/>
      <c r="L17" s="116"/>
      <c r="M17" s="333"/>
      <c r="AZ17" s="9" t="s">
        <v>174</v>
      </c>
      <c r="BA17" s="265" t="str">
        <f t="array" ref="BA17">D17&amp;"　"&amp;E17</f>
        <v>　</v>
      </c>
    </row>
    <row r="18" spans="2:57" ht="24">
      <c r="B18" s="117">
        <v>10</v>
      </c>
      <c r="C18" s="118" t="s">
        <v>176</v>
      </c>
      <c r="D18" s="198"/>
      <c r="E18" s="305"/>
      <c r="F18" s="118" t="s">
        <v>175</v>
      </c>
      <c r="G18" s="116"/>
      <c r="H18" s="116"/>
      <c r="I18" s="116"/>
      <c r="J18" s="285"/>
      <c r="K18" s="286"/>
      <c r="L18" s="116"/>
      <c r="M18" s="333"/>
      <c r="AZ18" s="9" t="s">
        <v>174</v>
      </c>
      <c r="BA18" s="265" t="str">
        <f t="array" ref="BA18">D18&amp;"　"&amp;E18</f>
        <v>　</v>
      </c>
    </row>
    <row r="19" spans="2:57" ht="24">
      <c r="B19" s="117">
        <v>11</v>
      </c>
      <c r="C19" s="118" t="s">
        <v>176</v>
      </c>
      <c r="D19" s="198"/>
      <c r="E19" s="305"/>
      <c r="F19" s="118" t="s">
        <v>175</v>
      </c>
      <c r="G19" s="116"/>
      <c r="H19" s="116"/>
      <c r="I19" s="116"/>
      <c r="J19" s="285"/>
      <c r="K19" s="286"/>
      <c r="L19" s="116"/>
      <c r="M19" s="333"/>
      <c r="AZ19" s="9" t="s">
        <v>174</v>
      </c>
      <c r="BA19" s="265" t="str">
        <f t="array" ref="BA19">D19&amp;"　"&amp;E19</f>
        <v>　</v>
      </c>
    </row>
    <row r="20" spans="2:57" ht="24.75" thickBot="1">
      <c r="B20" s="108">
        <v>12</v>
      </c>
      <c r="C20" s="109" t="s">
        <v>176</v>
      </c>
      <c r="D20" s="216"/>
      <c r="E20" s="328"/>
      <c r="F20" s="109" t="s">
        <v>175</v>
      </c>
      <c r="G20" s="50"/>
      <c r="H20" s="50"/>
      <c r="I20" s="50"/>
      <c r="J20" s="329"/>
      <c r="K20" s="330"/>
      <c r="L20" s="50"/>
      <c r="M20" s="334"/>
      <c r="AZ20" s="9" t="s">
        <v>174</v>
      </c>
      <c r="BA20" s="265" t="str">
        <f t="array" ref="BA20">D20&amp;"　"&amp;E20</f>
        <v>　</v>
      </c>
      <c r="BC20"/>
      <c r="BD20" s="132"/>
    </row>
    <row r="21" spans="2:57" ht="25.5" thickTop="1" thickBot="1">
      <c r="B21" s="13">
        <v>13</v>
      </c>
      <c r="C21" s="110" t="s">
        <v>176</v>
      </c>
      <c r="D21" s="215"/>
      <c r="E21" s="324"/>
      <c r="F21" s="110" t="s">
        <v>175</v>
      </c>
      <c r="G21" s="44"/>
      <c r="H21" s="44"/>
      <c r="I21" s="44"/>
      <c r="J21" s="325"/>
      <c r="K21" s="326"/>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5"/>
      <c r="L24" s="736"/>
      <c r="M24" s="257" t="s">
        <v>411</v>
      </c>
    </row>
    <row r="25" spans="2:57" ht="13.5" thickTop="1" thickBot="1">
      <c r="B25" s="726"/>
      <c r="C25" s="727"/>
      <c r="D25" s="260"/>
      <c r="E25" s="261"/>
      <c r="F25" s="791"/>
      <c r="G25" s="792"/>
      <c r="H25" s="792"/>
      <c r="I25" s="792"/>
      <c r="J25" s="792"/>
      <c r="K25" s="792"/>
      <c r="L25" s="793"/>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5" t="s">
        <v>429</v>
      </c>
      <c r="C27" s="805"/>
      <c r="D27" s="805"/>
      <c r="E27" s="805"/>
      <c r="F27" s="805"/>
      <c r="G27" s="805"/>
      <c r="H27" s="805"/>
      <c r="I27" s="805"/>
      <c r="J27" s="805"/>
      <c r="K27" s="805"/>
      <c r="L27" s="805"/>
      <c r="M27" s="805"/>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ht="12" customHeight="1">
      <c r="B28" s="842" t="s">
        <v>499</v>
      </c>
      <c r="C28" s="809"/>
      <c r="D28" s="809"/>
      <c r="E28" s="809"/>
      <c r="F28" s="809"/>
      <c r="G28" s="809"/>
      <c r="H28" s="809"/>
      <c r="I28" s="809"/>
      <c r="J28" s="809"/>
      <c r="K28" s="809"/>
      <c r="L28" s="809"/>
      <c r="M28" s="843"/>
      <c r="N28" s="6"/>
      <c r="O28" s="6"/>
      <c r="P28" s="8"/>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0"/>
      <c r="M29" s="801"/>
      <c r="N29" s="6"/>
      <c r="O29" s="6"/>
      <c r="P29" s="8"/>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0"/>
      <c r="M30" s="801"/>
      <c r="N30" s="6"/>
      <c r="O30" s="6"/>
      <c r="P30" s="8"/>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9"/>
      <c r="C31" s="800"/>
      <c r="D31" s="800"/>
      <c r="E31" s="800"/>
      <c r="F31" s="800"/>
      <c r="G31" s="800"/>
      <c r="H31" s="800"/>
      <c r="I31" s="800"/>
      <c r="J31" s="800"/>
      <c r="K31" s="800"/>
      <c r="L31" s="800"/>
      <c r="M31" s="801"/>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1"/>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1"/>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802"/>
      <c r="C37" s="803"/>
      <c r="D37" s="803"/>
      <c r="E37" s="803"/>
      <c r="F37" s="803"/>
      <c r="G37" s="803"/>
      <c r="H37" s="803"/>
      <c r="I37" s="803"/>
      <c r="J37" s="803"/>
      <c r="K37" s="803"/>
      <c r="L37" s="803"/>
      <c r="M37" s="804"/>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7"/>
      <c r="C38" s="6"/>
      <c r="D38" s="6"/>
      <c r="E38" s="6"/>
      <c r="F38" s="6"/>
      <c r="G38" s="6"/>
      <c r="H38" s="6"/>
      <c r="I38" s="6"/>
      <c r="J38" s="6"/>
      <c r="K38" s="6"/>
      <c r="L38" s="6"/>
      <c r="M38" s="6"/>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40" spans="2:57">
      <c r="B40" s="6"/>
      <c r="D40" s="8"/>
      <c r="E40" s="7"/>
      <c r="F40" s="7"/>
      <c r="G40" s="7"/>
      <c r="H40" s="7"/>
      <c r="I40" s="7"/>
      <c r="J40" s="7"/>
      <c r="K40" s="7"/>
      <c r="L40" s="7"/>
      <c r="P40" s="6"/>
      <c r="Q40" s="6"/>
      <c r="R40" s="6"/>
      <c r="S40" s="6"/>
      <c r="T40" s="6"/>
      <c r="U40" s="6"/>
      <c r="V40" s="6"/>
      <c r="W40" s="6"/>
      <c r="X40" s="6"/>
      <c r="AN40" s="7"/>
      <c r="AO40" s="262"/>
      <c r="AZ40" s="6"/>
      <c r="BA40" s="6"/>
    </row>
    <row r="41" spans="2:57">
      <c r="B41" s="6"/>
      <c r="D41" s="8"/>
      <c r="E41" s="7"/>
      <c r="F41" s="7"/>
      <c r="G41" s="7"/>
      <c r="H41" s="7"/>
      <c r="I41" s="7"/>
      <c r="J41" s="7"/>
      <c r="K41" s="7"/>
      <c r="L41" s="7"/>
      <c r="P41" s="6"/>
      <c r="Q41" s="6"/>
      <c r="R41" s="6"/>
      <c r="S41" s="6"/>
      <c r="T41" s="6"/>
      <c r="U41" s="6"/>
      <c r="V41" s="6"/>
      <c r="W41" s="6"/>
      <c r="X41" s="6"/>
      <c r="AN41" s="7"/>
      <c r="AO41" s="262"/>
      <c r="AZ41" s="6"/>
      <c r="BA41" s="6"/>
    </row>
    <row r="42" spans="2:57">
      <c r="B42" s="6"/>
      <c r="D42" s="8"/>
      <c r="E42" s="7"/>
      <c r="F42" s="7"/>
      <c r="G42" s="7"/>
      <c r="H42" s="7"/>
      <c r="I42" s="7"/>
      <c r="J42" s="7"/>
      <c r="K42" s="7"/>
      <c r="L42" s="7"/>
      <c r="P42" s="6"/>
      <c r="Q42" s="6"/>
      <c r="R42" s="6"/>
      <c r="S42" s="6"/>
      <c r="T42" s="6"/>
      <c r="U42" s="6"/>
      <c r="V42" s="6"/>
      <c r="W42" s="6"/>
      <c r="X42" s="6"/>
      <c r="AN42" s="7"/>
      <c r="AO42" s="262"/>
      <c r="AZ42" s="6"/>
      <c r="BA42" s="6"/>
    </row>
    <row r="43" spans="2:57">
      <c r="B43" s="6"/>
      <c r="D43" s="8"/>
      <c r="E43" s="7"/>
      <c r="F43" s="7"/>
      <c r="G43" s="7"/>
      <c r="H43" s="7"/>
      <c r="I43" s="7"/>
      <c r="J43" s="7"/>
      <c r="K43" s="7"/>
      <c r="L43" s="7"/>
      <c r="P43" s="6"/>
      <c r="Q43" s="6"/>
      <c r="R43" s="6"/>
      <c r="S43" s="6"/>
      <c r="T43" s="6"/>
      <c r="U43" s="6"/>
      <c r="V43" s="6"/>
      <c r="W43" s="6"/>
      <c r="X43" s="6"/>
      <c r="AN43" s="7"/>
      <c r="AO43" s="262"/>
      <c r="AZ43" s="6"/>
      <c r="BA43" s="6"/>
    </row>
    <row r="44" spans="2:57">
      <c r="B44" s="6"/>
      <c r="D44" s="8"/>
      <c r="E44" s="7"/>
      <c r="F44" s="7"/>
      <c r="G44" s="7"/>
      <c r="H44" s="7"/>
      <c r="I44" s="7"/>
      <c r="J44" s="7"/>
      <c r="K44" s="7"/>
      <c r="L44" s="7"/>
      <c r="P44" s="6"/>
      <c r="Q44" s="6"/>
      <c r="R44" s="6"/>
      <c r="S44" s="6"/>
      <c r="T44" s="6"/>
      <c r="U44" s="6"/>
      <c r="V44" s="6"/>
      <c r="W44" s="6"/>
      <c r="X44" s="6"/>
      <c r="AN44" s="7"/>
      <c r="AO44" s="262"/>
      <c r="AZ44" s="6"/>
      <c r="BA44" s="6"/>
    </row>
    <row r="45" spans="2:57">
      <c r="B45" s="6"/>
      <c r="D45" s="8"/>
      <c r="E45" s="7"/>
      <c r="F45" s="7"/>
      <c r="G45" s="7"/>
      <c r="H45" s="7"/>
      <c r="I45" s="7"/>
      <c r="J45" s="7"/>
      <c r="K45" s="7"/>
      <c r="L45" s="7"/>
      <c r="P45" s="6"/>
      <c r="Q45" s="6"/>
      <c r="R45" s="6"/>
      <c r="S45" s="6"/>
      <c r="T45" s="6"/>
      <c r="U45" s="6"/>
      <c r="V45" s="6"/>
      <c r="W45" s="6"/>
      <c r="X45" s="6"/>
      <c r="AN45" s="7"/>
      <c r="AO45" s="262"/>
      <c r="AZ45" s="6"/>
      <c r="BA45" s="6"/>
    </row>
    <row r="46" spans="2:57">
      <c r="B46" s="6"/>
      <c r="D46" s="8"/>
      <c r="E46" s="7"/>
      <c r="F46" s="7"/>
      <c r="G46" s="7"/>
      <c r="H46" s="7"/>
      <c r="I46" s="7"/>
      <c r="J46" s="7"/>
      <c r="K46" s="7"/>
      <c r="L46" s="7"/>
      <c r="P46" s="6"/>
      <c r="Q46" s="6"/>
      <c r="R46" s="6"/>
      <c r="S46" s="6"/>
      <c r="T46" s="6"/>
      <c r="U46" s="6"/>
      <c r="V46" s="6"/>
      <c r="W46" s="6"/>
      <c r="X46" s="6"/>
      <c r="AN46" s="7"/>
      <c r="AO46" s="262"/>
      <c r="AZ46" s="6"/>
      <c r="BA46" s="6"/>
    </row>
    <row r="47" spans="2:57">
      <c r="B47" s="6"/>
      <c r="D47" s="8"/>
      <c r="E47" s="7"/>
      <c r="F47" s="7"/>
      <c r="G47" s="7"/>
      <c r="H47" s="7"/>
      <c r="I47" s="7"/>
      <c r="J47" s="7"/>
      <c r="K47" s="7"/>
      <c r="L47" s="7"/>
      <c r="P47" s="6"/>
      <c r="Q47" s="6"/>
      <c r="R47" s="6"/>
      <c r="S47" s="6"/>
      <c r="T47" s="6"/>
      <c r="U47" s="6"/>
      <c r="V47" s="6"/>
      <c r="W47" s="6"/>
      <c r="X47" s="6"/>
      <c r="AN47" s="7"/>
      <c r="AO47" s="262"/>
      <c r="AZ47" s="6"/>
      <c r="BA47" s="6"/>
    </row>
    <row r="48" spans="2:57">
      <c r="B48" s="6"/>
      <c r="D48" s="8"/>
      <c r="E48" s="7"/>
      <c r="F48" s="7"/>
      <c r="G48" s="7"/>
      <c r="H48" s="7"/>
      <c r="I48" s="7"/>
      <c r="J48" s="7"/>
      <c r="K48" s="7"/>
      <c r="L48" s="7"/>
      <c r="P48" s="6"/>
      <c r="Q48" s="6"/>
      <c r="R48" s="6"/>
      <c r="S48" s="6"/>
      <c r="T48" s="6"/>
      <c r="U48" s="6"/>
      <c r="V48" s="6"/>
      <c r="W48" s="6"/>
      <c r="X48" s="6"/>
      <c r="AN48" s="7"/>
      <c r="AO48" s="262"/>
      <c r="AZ48" s="6"/>
      <c r="BA48" s="6"/>
    </row>
    <row r="49" spans="2:53">
      <c r="B49" s="6"/>
      <c r="D49" s="8"/>
      <c r="E49" s="7"/>
      <c r="F49" s="7"/>
      <c r="G49" s="7"/>
      <c r="H49" s="7"/>
      <c r="I49" s="7"/>
      <c r="J49" s="7"/>
      <c r="K49" s="7"/>
      <c r="L49" s="7"/>
      <c r="P49" s="6"/>
      <c r="Q49" s="6"/>
      <c r="R49" s="6"/>
      <c r="S49" s="6"/>
      <c r="T49" s="6"/>
      <c r="U49" s="6"/>
      <c r="V49" s="6"/>
      <c r="W49" s="6"/>
      <c r="X49" s="6"/>
      <c r="AN49" s="7"/>
      <c r="AO49" s="262"/>
      <c r="AZ49" s="6"/>
      <c r="BA49" s="6"/>
    </row>
  </sheetData>
  <mergeCells count="25">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I7:I8"/>
    <mergeCell ref="J7:K7"/>
    <mergeCell ref="L7:L8"/>
    <mergeCell ref="M7:M8"/>
    <mergeCell ref="B28:M37"/>
    <mergeCell ref="B23:M23"/>
    <mergeCell ref="B24:C25"/>
    <mergeCell ref="F24:L24"/>
    <mergeCell ref="F25:L25"/>
    <mergeCell ref="B27:M27"/>
  </mergeCells>
  <phoneticPr fontId="7"/>
  <conditionalFormatting sqref="H9:H21">
    <cfRule type="duplicateValues" dxfId="24" priority="15"/>
  </conditionalFormatting>
  <conditionalFormatting sqref="BA9:BA21">
    <cfRule type="duplicateValues" dxfId="23" priority="13"/>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9 BA131035 BA196571 BA262107 BA327643 BA393179 BA458715 BA524251 BA589787 BA655323 BA720859 BA786395 BA851931 BA917467 BA983003" xr:uid="{138BA50A-788A-48C0-8A3E-30DA6A03F7FF}"/>
    <dataValidation type="list" allowBlank="1" showInputMessage="1" showErrorMessage="1" sqref="D5" xr:uid="{F177F5B5-5738-492E-A469-586D9E6738D9}">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J9:J21" xr:uid="{D41E406F-F72A-4255-827D-5CF014AABD47}">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L9:L21" xr:uid="{D66E9584-796F-43BA-AED7-9599561EC1F1}">
      <formula1>",●"</formula1>
    </dataValidation>
    <dataValidation type="list" allowBlank="1" showInputMessage="1" showErrorMessage="1" sqref="C9" xr:uid="{C2B2F98C-C80F-43C4-86B1-7AA18421F49A}">
      <formula1>"ｺｰﾁ,ｺｰﾁ兼選手"</formula1>
    </dataValidation>
    <dataValidation type="custom" allowBlank="1" showInputMessage="1" showErrorMessage="1" sqref="D9:E21" xr:uid="{12CB1189-9512-483B-B14C-C35DD4E5B14C}">
      <formula1>NOT(COUNTIF(D9,"*　*"))</formula1>
    </dataValidation>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D777-9773-4E37-9616-E618F0D7997F}">
  <sheetPr codeName="Sheet18">
    <tabColor rgb="FF00B0F0"/>
    <pageSetUpPr fitToPage="1"/>
  </sheetPr>
  <dimension ref="B1:BE38"/>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9" width="5.625" style="6" customWidth="1"/>
    <col min="10" max="10" width="5.25" style="6" bestFit="1" customWidth="1"/>
    <col min="11" max="11" width="15" style="6" customWidth="1"/>
    <col min="12" max="12" width="5.625" style="6" bestFit="1"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9</v>
      </c>
      <c r="S2" s="107"/>
      <c r="T2" s="107"/>
      <c r="U2" s="107"/>
      <c r="V2" s="107"/>
      <c r="W2" s="107"/>
      <c r="X2" s="107"/>
      <c r="AZ2" s="9" t="s">
        <v>174</v>
      </c>
    </row>
    <row r="3" spans="2:56" ht="24">
      <c r="B3" s="702" t="s">
        <v>428</v>
      </c>
      <c r="C3" s="702"/>
      <c r="D3" s="705" t="s">
        <v>285</v>
      </c>
      <c r="E3" s="705"/>
      <c r="S3" s="275"/>
      <c r="T3" s="275"/>
      <c r="U3" s="275"/>
      <c r="V3" s="275"/>
      <c r="W3" s="275"/>
      <c r="X3" s="275"/>
      <c r="AZ3" s="9" t="s">
        <v>174</v>
      </c>
    </row>
    <row r="4" spans="2:56" ht="24.75" customHeight="1">
      <c r="B4" s="702" t="s">
        <v>172</v>
      </c>
      <c r="C4" s="702"/>
      <c r="D4" s="704" t="s">
        <v>217</v>
      </c>
      <c r="E4" s="704"/>
      <c r="R4" s="276"/>
      <c r="S4" s="276"/>
      <c r="T4" s="276"/>
      <c r="U4" s="276"/>
      <c r="V4" s="276"/>
      <c r="W4" s="276"/>
      <c r="X4" s="276"/>
      <c r="AZ4" s="9" t="s">
        <v>174</v>
      </c>
    </row>
    <row r="5" spans="2:56" ht="25.5" customHeight="1">
      <c r="B5" s="702" t="s">
        <v>170</v>
      </c>
      <c r="C5" s="702"/>
      <c r="D5" s="703" t="s">
        <v>17</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c r="B7" s="724" t="s">
        <v>191</v>
      </c>
      <c r="C7" s="788" t="s">
        <v>190</v>
      </c>
      <c r="D7" s="744" t="s">
        <v>188</v>
      </c>
      <c r="E7" s="822"/>
      <c r="F7" s="821" t="s">
        <v>187</v>
      </c>
      <c r="G7" s="788" t="s">
        <v>186</v>
      </c>
      <c r="H7" s="788" t="s">
        <v>189</v>
      </c>
      <c r="I7" s="838" t="s">
        <v>284</v>
      </c>
      <c r="J7" s="721" t="s">
        <v>184</v>
      </c>
      <c r="K7" s="790"/>
      <c r="L7" s="838" t="s">
        <v>183</v>
      </c>
      <c r="M7" s="758" t="s">
        <v>193</v>
      </c>
      <c r="R7" s="276"/>
      <c r="S7" s="276"/>
      <c r="T7" s="276"/>
      <c r="U7" s="276"/>
      <c r="V7" s="276"/>
      <c r="W7" s="276"/>
      <c r="X7" s="276"/>
      <c r="AZ7" s="9"/>
      <c r="BA7" s="263" t="s">
        <v>296</v>
      </c>
    </row>
    <row r="8" spans="2:56" ht="12.75" thickBot="1">
      <c r="B8" s="742"/>
      <c r="C8" s="823"/>
      <c r="D8" s="186" t="s">
        <v>182</v>
      </c>
      <c r="E8" s="267" t="s">
        <v>181</v>
      </c>
      <c r="F8" s="789"/>
      <c r="G8" s="789"/>
      <c r="H8" s="789"/>
      <c r="I8" s="839"/>
      <c r="J8" s="106" t="s">
        <v>180</v>
      </c>
      <c r="K8" s="188" t="s">
        <v>179</v>
      </c>
      <c r="L8" s="840"/>
      <c r="M8" s="841" t="s">
        <v>193</v>
      </c>
      <c r="R8" s="276"/>
      <c r="S8" s="276"/>
      <c r="T8" s="276"/>
      <c r="U8" s="276"/>
      <c r="V8" s="276"/>
      <c r="W8" s="276"/>
      <c r="X8" s="276"/>
      <c r="AZ8" s="9"/>
      <c r="BA8" s="264" t="s">
        <v>126</v>
      </c>
    </row>
    <row r="9" spans="2:56" ht="24.75" thickTop="1">
      <c r="B9" s="16">
        <v>1</v>
      </c>
      <c r="C9" s="160" t="s">
        <v>325</v>
      </c>
      <c r="D9" s="189"/>
      <c r="E9" s="304"/>
      <c r="F9" s="43"/>
      <c r="G9" s="41"/>
      <c r="H9" s="41" t="s">
        <v>326</v>
      </c>
      <c r="I9" s="41" t="s">
        <v>326</v>
      </c>
      <c r="J9" s="268"/>
      <c r="K9" s="269"/>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197</v>
      </c>
      <c r="G10" s="116"/>
      <c r="H10" s="116"/>
      <c r="I10" s="116"/>
      <c r="J10" s="285"/>
      <c r="K10" s="286"/>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197</v>
      </c>
      <c r="G11" s="116"/>
      <c r="H11" s="116"/>
      <c r="I11" s="116"/>
      <c r="J11" s="285"/>
      <c r="K11" s="286"/>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197</v>
      </c>
      <c r="G12" s="116"/>
      <c r="H12" s="116"/>
      <c r="I12" s="116"/>
      <c r="J12" s="285"/>
      <c r="K12" s="286"/>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197</v>
      </c>
      <c r="G13" s="116"/>
      <c r="H13" s="116"/>
      <c r="I13" s="116"/>
      <c r="J13" s="285"/>
      <c r="K13" s="286"/>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197</v>
      </c>
      <c r="G14" s="116"/>
      <c r="H14" s="116"/>
      <c r="I14" s="116"/>
      <c r="J14" s="285"/>
      <c r="K14" s="286"/>
      <c r="L14" s="116"/>
      <c r="M14" s="333"/>
      <c r="AZ14" s="9" t="s">
        <v>174</v>
      </c>
      <c r="BA14" s="265" t="str">
        <f t="array" ref="BA14">D14&amp;"　"&amp;E14</f>
        <v>　</v>
      </c>
    </row>
    <row r="15" spans="2:56" ht="24">
      <c r="B15" s="117">
        <v>7</v>
      </c>
      <c r="C15" s="118" t="s">
        <v>176</v>
      </c>
      <c r="D15" s="198"/>
      <c r="E15" s="305"/>
      <c r="F15" s="118" t="s">
        <v>197</v>
      </c>
      <c r="G15" s="116"/>
      <c r="H15" s="116"/>
      <c r="I15" s="116"/>
      <c r="J15" s="285"/>
      <c r="K15" s="286"/>
      <c r="L15" s="116"/>
      <c r="M15" s="333"/>
      <c r="AZ15" s="9" t="s">
        <v>174</v>
      </c>
      <c r="BA15" s="265" t="str">
        <f t="array" ref="BA15">D15&amp;"　"&amp;E15</f>
        <v>　</v>
      </c>
      <c r="BC15" s="282" t="s">
        <v>173</v>
      </c>
      <c r="BD15" s="272">
        <v>45901</v>
      </c>
    </row>
    <row r="16" spans="2:56" ht="24">
      <c r="B16" s="117">
        <v>8</v>
      </c>
      <c r="C16" s="118" t="s">
        <v>176</v>
      </c>
      <c r="D16" s="198"/>
      <c r="E16" s="305"/>
      <c r="F16" s="118" t="s">
        <v>197</v>
      </c>
      <c r="G16" s="116"/>
      <c r="H16" s="116"/>
      <c r="I16" s="116"/>
      <c r="J16" s="285"/>
      <c r="K16" s="286"/>
      <c r="L16" s="116"/>
      <c r="M16" s="333"/>
      <c r="AZ16" s="9" t="s">
        <v>174</v>
      </c>
      <c r="BA16" s="265" t="str">
        <f t="array" ref="BA16">D16&amp;"　"&amp;E16</f>
        <v>　</v>
      </c>
    </row>
    <row r="17" spans="2:57" ht="24">
      <c r="B17" s="117">
        <v>9</v>
      </c>
      <c r="C17" s="118" t="s">
        <v>176</v>
      </c>
      <c r="D17" s="198"/>
      <c r="E17" s="305"/>
      <c r="F17" s="118" t="s">
        <v>197</v>
      </c>
      <c r="G17" s="116"/>
      <c r="H17" s="116"/>
      <c r="I17" s="116"/>
      <c r="J17" s="285"/>
      <c r="K17" s="286"/>
      <c r="L17" s="116"/>
      <c r="M17" s="333"/>
      <c r="AZ17" s="9" t="s">
        <v>174</v>
      </c>
      <c r="BA17" s="265" t="str">
        <f t="array" ref="BA17">D17&amp;"　"&amp;E17</f>
        <v>　</v>
      </c>
    </row>
    <row r="18" spans="2:57" ht="24">
      <c r="B18" s="117">
        <v>10</v>
      </c>
      <c r="C18" s="118" t="s">
        <v>176</v>
      </c>
      <c r="D18" s="198"/>
      <c r="E18" s="305"/>
      <c r="F18" s="118" t="s">
        <v>197</v>
      </c>
      <c r="G18" s="116"/>
      <c r="H18" s="116"/>
      <c r="I18" s="116"/>
      <c r="J18" s="285"/>
      <c r="K18" s="286"/>
      <c r="L18" s="116"/>
      <c r="M18" s="333"/>
      <c r="AZ18" s="9" t="s">
        <v>174</v>
      </c>
      <c r="BA18" s="265" t="str">
        <f t="array" ref="BA18">D18&amp;"　"&amp;E18</f>
        <v>　</v>
      </c>
    </row>
    <row r="19" spans="2:57" ht="24">
      <c r="B19" s="117">
        <v>11</v>
      </c>
      <c r="C19" s="118" t="s">
        <v>176</v>
      </c>
      <c r="D19" s="198"/>
      <c r="E19" s="305"/>
      <c r="F19" s="118" t="s">
        <v>197</v>
      </c>
      <c r="G19" s="116"/>
      <c r="H19" s="116"/>
      <c r="I19" s="116"/>
      <c r="J19" s="285"/>
      <c r="K19" s="286"/>
      <c r="L19" s="116"/>
      <c r="M19" s="333"/>
      <c r="AZ19" s="9" t="s">
        <v>174</v>
      </c>
      <c r="BA19" s="265" t="str">
        <f t="array" ref="BA19">D19&amp;"　"&amp;E19</f>
        <v>　</v>
      </c>
    </row>
    <row r="20" spans="2:57" ht="24.75" thickBot="1">
      <c r="B20" s="108">
        <v>12</v>
      </c>
      <c r="C20" s="109" t="s">
        <v>176</v>
      </c>
      <c r="D20" s="216"/>
      <c r="E20" s="328"/>
      <c r="F20" s="109" t="s">
        <v>197</v>
      </c>
      <c r="G20" s="50"/>
      <c r="H20" s="50"/>
      <c r="I20" s="50"/>
      <c r="J20" s="329"/>
      <c r="K20" s="330"/>
      <c r="L20" s="50"/>
      <c r="M20" s="334"/>
      <c r="AZ20" s="9" t="s">
        <v>174</v>
      </c>
      <c r="BA20" s="265" t="str">
        <f t="array" ref="BA20">D20&amp;"　"&amp;E20</f>
        <v>　</v>
      </c>
      <c r="BC20"/>
      <c r="BD20" s="132"/>
    </row>
    <row r="21" spans="2:57" ht="25.5" thickTop="1" thickBot="1">
      <c r="B21" s="13">
        <v>13</v>
      </c>
      <c r="C21" s="110" t="s">
        <v>176</v>
      </c>
      <c r="D21" s="215"/>
      <c r="E21" s="324"/>
      <c r="F21" s="110" t="s">
        <v>197</v>
      </c>
      <c r="G21" s="44"/>
      <c r="H21" s="44"/>
      <c r="I21" s="44"/>
      <c r="J21" s="325"/>
      <c r="K21" s="326"/>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5"/>
      <c r="L24" s="736"/>
      <c r="M24" s="257" t="s">
        <v>411</v>
      </c>
    </row>
    <row r="25" spans="2:57" ht="13.5" thickTop="1" thickBot="1">
      <c r="B25" s="726"/>
      <c r="C25" s="727"/>
      <c r="D25" s="260"/>
      <c r="E25" s="261"/>
      <c r="F25" s="791"/>
      <c r="G25" s="792"/>
      <c r="H25" s="792"/>
      <c r="I25" s="792"/>
      <c r="J25" s="792"/>
      <c r="K25" s="792"/>
      <c r="L25" s="793"/>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5" t="s">
        <v>429</v>
      </c>
      <c r="C27" s="805"/>
      <c r="D27" s="805"/>
      <c r="E27" s="805"/>
      <c r="F27" s="805"/>
      <c r="G27" s="805"/>
      <c r="H27" s="805"/>
      <c r="I27" s="805"/>
      <c r="J27" s="805"/>
      <c r="K27" s="805"/>
      <c r="L27" s="805"/>
      <c r="M27" s="805"/>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96" t="s">
        <v>489</v>
      </c>
      <c r="C28" s="797"/>
      <c r="D28" s="797"/>
      <c r="E28" s="797"/>
      <c r="F28" s="797"/>
      <c r="G28" s="797"/>
      <c r="H28" s="797"/>
      <c r="I28" s="797"/>
      <c r="J28" s="797"/>
      <c r="K28" s="797"/>
      <c r="L28" s="797"/>
      <c r="M28" s="798"/>
      <c r="N28" s="6"/>
      <c r="O28" s="6"/>
      <c r="P28" s="8"/>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0"/>
      <c r="M29" s="801"/>
      <c r="N29" s="6"/>
      <c r="O29" s="6"/>
      <c r="P29" s="8"/>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0"/>
      <c r="M30" s="801"/>
      <c r="N30" s="6"/>
      <c r="O30" s="6"/>
      <c r="P30" s="8"/>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9"/>
      <c r="C31" s="800"/>
      <c r="D31" s="800"/>
      <c r="E31" s="800"/>
      <c r="F31" s="800"/>
      <c r="G31" s="800"/>
      <c r="H31" s="800"/>
      <c r="I31" s="800"/>
      <c r="J31" s="800"/>
      <c r="K31" s="800"/>
      <c r="L31" s="800"/>
      <c r="M31" s="801"/>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1"/>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1"/>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802"/>
      <c r="C37" s="803"/>
      <c r="D37" s="803"/>
      <c r="E37" s="803"/>
      <c r="F37" s="803"/>
      <c r="G37" s="803"/>
      <c r="H37" s="803"/>
      <c r="I37" s="803"/>
      <c r="J37" s="803"/>
      <c r="K37" s="803"/>
      <c r="L37" s="803"/>
      <c r="M37" s="804"/>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7"/>
      <c r="C38" s="6"/>
      <c r="D38" s="6"/>
      <c r="E38" s="6"/>
      <c r="F38" s="6"/>
      <c r="G38" s="6"/>
      <c r="H38" s="6"/>
      <c r="I38" s="6"/>
      <c r="J38" s="6"/>
      <c r="K38" s="6"/>
      <c r="L38" s="6"/>
      <c r="M38" s="6"/>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sheetData>
  <mergeCells count="25">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I7:I8"/>
    <mergeCell ref="B27:M27"/>
    <mergeCell ref="B28:M37"/>
    <mergeCell ref="J7:K7"/>
    <mergeCell ref="L7:L8"/>
    <mergeCell ref="M7:M8"/>
    <mergeCell ref="B23:M23"/>
    <mergeCell ref="B24:C25"/>
    <mergeCell ref="F24:L24"/>
    <mergeCell ref="F25:L25"/>
  </mergeCells>
  <phoneticPr fontId="7"/>
  <conditionalFormatting sqref="H9:H21">
    <cfRule type="duplicateValues" dxfId="22" priority="2"/>
  </conditionalFormatting>
  <conditionalFormatting sqref="BA9:BA21">
    <cfRule type="duplicateValues" dxfId="21" priority="1"/>
  </conditionalFormatting>
  <dataValidations count="7">
    <dataValidation type="list" allowBlank="1" showInputMessage="1" showErrorMessage="1" sqref="C9" xr:uid="{FB77F256-045F-4BB7-9FC5-54C226B84010}">
      <formula1>"ｺｰﾁ,ｺｰﾁ兼選手"</formula1>
    </dataValidation>
    <dataValidation type="custom" allowBlank="1" showInputMessage="1" showErrorMessage="1" errorTitle="修正" error="氏名欄にスペースの使用不可" prompt="苗字と名前を分けて入力。空白スペースは不要。" sqref="D9:E21" xr:uid="{761C5E4A-FB60-4223-9585-EBAC02ADBAAF}">
      <formula1>NOT(COUNTIF(D9,"*　*"))</formula1>
    </dataValidation>
    <dataValidation type="list" allowBlank="1" showInputMessage="1" showErrorMessage="1" sqref="L9:L21" xr:uid="{7878ADEA-8FE6-44ED-A53F-F24D9AAF7D95}">
      <formula1>",●"</formula1>
    </dataValidation>
    <dataValidation type="list" allowBlank="1" showInputMessage="1" showErrorMessage="1" sqref="J9:J21" xr:uid="{DC1EAFEF-4B74-4D2A-A6F8-8522BB57C19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75C295CC-EE24-4AD4-9927-6CBB4BE68667}">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828D6349-D5DB-489E-887D-929643CBC4D1}">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9 BA131035 BA196571 BA262107 BA327643 BA393179 BA458715 BA524251 BA589787 BA655323 BA720859 BA786395 BA851931 BA917467 BA983003" xr:uid="{576C18FE-60A0-4DC3-B70E-58214BA4620C}"/>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F6B-B7F4-4389-9F21-BC6FD3DC6108}">
  <sheetPr codeName="Sheet19">
    <tabColor rgb="FF00B0F0"/>
    <pageSetUpPr fitToPage="1"/>
  </sheetPr>
  <dimension ref="B1:BE3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5.25" style="6" bestFit="1" customWidth="1"/>
    <col min="10" max="10" width="15" style="6" customWidth="1"/>
    <col min="11" max="11" width="5.625" style="6" bestFit="1" customWidth="1"/>
    <col min="12" max="12" width="5.625" style="6"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10</v>
      </c>
      <c r="S2" s="107"/>
      <c r="T2" s="107"/>
      <c r="U2" s="107"/>
      <c r="V2" s="107"/>
      <c r="W2" s="107"/>
      <c r="X2" s="107"/>
      <c r="AZ2" s="9" t="s">
        <v>174</v>
      </c>
    </row>
    <row r="3" spans="2:56" ht="24">
      <c r="B3" s="702" t="s">
        <v>428</v>
      </c>
      <c r="C3" s="702"/>
      <c r="D3" s="705" t="s">
        <v>286</v>
      </c>
      <c r="E3" s="705"/>
      <c r="S3" s="275"/>
      <c r="T3" s="275"/>
      <c r="U3" s="275"/>
      <c r="V3" s="275"/>
      <c r="W3" s="275"/>
      <c r="X3" s="275"/>
      <c r="AZ3" s="9" t="s">
        <v>174</v>
      </c>
    </row>
    <row r="4" spans="2:56" ht="24.75" customHeight="1">
      <c r="B4" s="702" t="s">
        <v>172</v>
      </c>
      <c r="C4" s="702"/>
      <c r="D4" s="704" t="s">
        <v>195</v>
      </c>
      <c r="E4" s="704"/>
      <c r="R4" s="276"/>
      <c r="S4" s="276"/>
      <c r="T4" s="276"/>
      <c r="U4" s="276"/>
      <c r="V4" s="276"/>
      <c r="W4" s="276"/>
      <c r="X4" s="276"/>
      <c r="AZ4" s="9" t="s">
        <v>174</v>
      </c>
    </row>
    <row r="5" spans="2:56" ht="25.5" customHeight="1">
      <c r="B5" s="702" t="s">
        <v>170</v>
      </c>
      <c r="C5" s="702"/>
      <c r="D5" s="703" t="s">
        <v>17</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ht="12" customHeight="1">
      <c r="B7" s="724" t="s">
        <v>191</v>
      </c>
      <c r="C7" s="788" t="s">
        <v>190</v>
      </c>
      <c r="D7" s="744" t="s">
        <v>188</v>
      </c>
      <c r="E7" s="822"/>
      <c r="F7" s="821" t="s">
        <v>187</v>
      </c>
      <c r="G7" s="788" t="s">
        <v>186</v>
      </c>
      <c r="H7" s="788" t="s">
        <v>189</v>
      </c>
      <c r="I7" s="721" t="s">
        <v>184</v>
      </c>
      <c r="J7" s="849"/>
      <c r="K7" s="737" t="s">
        <v>287</v>
      </c>
      <c r="L7" s="838" t="s">
        <v>183</v>
      </c>
      <c r="M7" s="758" t="s">
        <v>193</v>
      </c>
      <c r="R7" s="276"/>
      <c r="S7" s="276"/>
      <c r="T7" s="276"/>
      <c r="U7" s="276"/>
      <c r="V7" s="276"/>
      <c r="W7" s="276"/>
      <c r="X7" s="276"/>
      <c r="AZ7" s="9"/>
      <c r="BA7" s="263" t="s">
        <v>296</v>
      </c>
    </row>
    <row r="8" spans="2:56" ht="12.75" customHeight="1" thickBot="1">
      <c r="B8" s="742"/>
      <c r="C8" s="823"/>
      <c r="D8" s="186" t="s">
        <v>182</v>
      </c>
      <c r="E8" s="267" t="s">
        <v>181</v>
      </c>
      <c r="F8" s="823"/>
      <c r="G8" s="789"/>
      <c r="H8" s="789"/>
      <c r="I8" s="106" t="s">
        <v>180</v>
      </c>
      <c r="J8" s="340" t="s">
        <v>179</v>
      </c>
      <c r="K8" s="739"/>
      <c r="L8" s="840"/>
      <c r="M8" s="841" t="s">
        <v>193</v>
      </c>
      <c r="R8" s="276"/>
      <c r="S8" s="276"/>
      <c r="T8" s="276"/>
      <c r="U8" s="276"/>
      <c r="V8" s="276"/>
      <c r="W8" s="276"/>
      <c r="X8" s="276"/>
      <c r="AZ8" s="9"/>
      <c r="BA8" s="264" t="s">
        <v>126</v>
      </c>
    </row>
    <row r="9" spans="2:56" ht="24.75" thickTop="1">
      <c r="B9" s="16">
        <v>1</v>
      </c>
      <c r="C9" s="160" t="s">
        <v>202</v>
      </c>
      <c r="D9" s="189"/>
      <c r="E9" s="304"/>
      <c r="F9" s="43"/>
      <c r="G9" s="41"/>
      <c r="H9" s="41" t="s">
        <v>326</v>
      </c>
      <c r="I9" s="268"/>
      <c r="J9" s="341"/>
      <c r="K9" s="11" t="s">
        <v>198</v>
      </c>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116"/>
      <c r="H10" s="116"/>
      <c r="I10" s="285"/>
      <c r="J10" s="342"/>
      <c r="K10" s="339"/>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116"/>
      <c r="H11" s="116"/>
      <c r="I11" s="285"/>
      <c r="J11" s="342"/>
      <c r="K11" s="339"/>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116"/>
      <c r="H12" s="116"/>
      <c r="I12" s="285"/>
      <c r="J12" s="342"/>
      <c r="K12" s="339"/>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116"/>
      <c r="H13" s="116"/>
      <c r="I13" s="285"/>
      <c r="J13" s="342"/>
      <c r="K13" s="339"/>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175</v>
      </c>
      <c r="G14" s="116"/>
      <c r="H14" s="116"/>
      <c r="I14" s="285"/>
      <c r="J14" s="342"/>
      <c r="K14" s="339"/>
      <c r="L14" s="116"/>
      <c r="M14" s="333"/>
      <c r="AZ14" s="9" t="s">
        <v>174</v>
      </c>
      <c r="BA14" s="265" t="str">
        <f t="array" ref="BA14">D14&amp;"　"&amp;E14</f>
        <v>　</v>
      </c>
    </row>
    <row r="15" spans="2:56" ht="24">
      <c r="B15" s="117">
        <v>7</v>
      </c>
      <c r="C15" s="118" t="s">
        <v>176</v>
      </c>
      <c r="D15" s="198"/>
      <c r="E15" s="305"/>
      <c r="F15" s="118" t="s">
        <v>175</v>
      </c>
      <c r="G15" s="116"/>
      <c r="H15" s="116"/>
      <c r="I15" s="285"/>
      <c r="J15" s="342"/>
      <c r="K15" s="339"/>
      <c r="L15" s="116"/>
      <c r="M15" s="333"/>
      <c r="AZ15" s="9" t="s">
        <v>174</v>
      </c>
      <c r="BA15" s="265" t="str">
        <f t="array" ref="BA15">D15&amp;"　"&amp;E15</f>
        <v>　</v>
      </c>
      <c r="BC15" s="282" t="s">
        <v>173</v>
      </c>
      <c r="BD15" s="272">
        <v>45901</v>
      </c>
    </row>
    <row r="16" spans="2:56" ht="24">
      <c r="B16" s="117">
        <v>8</v>
      </c>
      <c r="C16" s="118" t="s">
        <v>176</v>
      </c>
      <c r="D16" s="198"/>
      <c r="E16" s="305"/>
      <c r="F16" s="118" t="s">
        <v>175</v>
      </c>
      <c r="G16" s="116"/>
      <c r="H16" s="116"/>
      <c r="I16" s="285"/>
      <c r="J16" s="342"/>
      <c r="K16" s="339"/>
      <c r="L16" s="116"/>
      <c r="M16" s="333"/>
      <c r="AZ16" s="9" t="s">
        <v>174</v>
      </c>
      <c r="BA16" s="265" t="str">
        <f t="array" ref="BA16">D16&amp;"　"&amp;E16</f>
        <v>　</v>
      </c>
    </row>
    <row r="17" spans="2:57" ht="24">
      <c r="B17" s="117">
        <v>9</v>
      </c>
      <c r="C17" s="118" t="s">
        <v>176</v>
      </c>
      <c r="D17" s="198"/>
      <c r="E17" s="305"/>
      <c r="F17" s="118" t="s">
        <v>175</v>
      </c>
      <c r="G17" s="116"/>
      <c r="H17" s="116"/>
      <c r="I17" s="285"/>
      <c r="J17" s="342"/>
      <c r="K17" s="339"/>
      <c r="L17" s="116"/>
      <c r="M17" s="333"/>
      <c r="AZ17" s="9" t="s">
        <v>174</v>
      </c>
      <c r="BA17" s="265" t="str">
        <f t="array" ref="BA17">D17&amp;"　"&amp;E17</f>
        <v>　</v>
      </c>
    </row>
    <row r="18" spans="2:57" ht="24">
      <c r="B18" s="117">
        <v>10</v>
      </c>
      <c r="C18" s="118" t="s">
        <v>176</v>
      </c>
      <c r="D18" s="198"/>
      <c r="E18" s="305"/>
      <c r="F18" s="118" t="s">
        <v>175</v>
      </c>
      <c r="G18" s="116"/>
      <c r="H18" s="116"/>
      <c r="I18" s="285"/>
      <c r="J18" s="342"/>
      <c r="K18" s="339"/>
      <c r="L18" s="116"/>
      <c r="M18" s="333"/>
      <c r="AZ18" s="9" t="s">
        <v>174</v>
      </c>
      <c r="BA18" s="265" t="str">
        <f t="array" ref="BA18">D18&amp;"　"&amp;E18</f>
        <v>　</v>
      </c>
    </row>
    <row r="19" spans="2:57" ht="24">
      <c r="B19" s="117">
        <v>11</v>
      </c>
      <c r="C19" s="118" t="s">
        <v>176</v>
      </c>
      <c r="D19" s="198"/>
      <c r="E19" s="305"/>
      <c r="F19" s="118" t="s">
        <v>175</v>
      </c>
      <c r="G19" s="116"/>
      <c r="H19" s="116"/>
      <c r="I19" s="285"/>
      <c r="J19" s="342"/>
      <c r="K19" s="339"/>
      <c r="L19" s="116"/>
      <c r="M19" s="333"/>
      <c r="AZ19" s="9" t="s">
        <v>174</v>
      </c>
      <c r="BA19" s="265" t="str">
        <f t="array" ref="BA19">D19&amp;"　"&amp;E19</f>
        <v>　</v>
      </c>
    </row>
    <row r="20" spans="2:57" ht="24.75" thickBot="1">
      <c r="B20" s="108">
        <v>12</v>
      </c>
      <c r="C20" s="109" t="s">
        <v>176</v>
      </c>
      <c r="D20" s="216"/>
      <c r="E20" s="328"/>
      <c r="F20" s="109" t="s">
        <v>175</v>
      </c>
      <c r="G20" s="50"/>
      <c r="H20" s="50"/>
      <c r="I20" s="329"/>
      <c r="J20" s="343"/>
      <c r="K20" s="219"/>
      <c r="L20" s="50"/>
      <c r="M20" s="334"/>
      <c r="AZ20" s="9" t="s">
        <v>174</v>
      </c>
      <c r="BA20" s="265" t="str">
        <f t="array" ref="BA20">D20&amp;"　"&amp;E20</f>
        <v>　</v>
      </c>
      <c r="BC20"/>
      <c r="BD20" s="132"/>
    </row>
    <row r="21" spans="2:57" ht="25.5" thickTop="1" thickBot="1">
      <c r="B21" s="13">
        <v>13</v>
      </c>
      <c r="C21" s="110" t="s">
        <v>176</v>
      </c>
      <c r="D21" s="215"/>
      <c r="E21" s="324"/>
      <c r="F21" s="110" t="s">
        <v>175</v>
      </c>
      <c r="G21" s="44"/>
      <c r="H21" s="44"/>
      <c r="I21" s="325"/>
      <c r="J21" s="344"/>
      <c r="K21" s="221"/>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6"/>
      <c r="L24" s="256"/>
      <c r="M24" s="257" t="s">
        <v>411</v>
      </c>
    </row>
    <row r="25" spans="2:57" ht="13.5" thickTop="1" thickBot="1">
      <c r="B25" s="726"/>
      <c r="C25" s="727"/>
      <c r="D25" s="260"/>
      <c r="E25" s="261"/>
      <c r="F25" s="791"/>
      <c r="G25" s="792"/>
      <c r="H25" s="792"/>
      <c r="I25" s="792"/>
      <c r="J25" s="792"/>
      <c r="K25" s="793"/>
      <c r="L25" s="258"/>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ht="12.75" thickBot="1">
      <c r="B27" s="425" t="s">
        <v>437</v>
      </c>
      <c r="C27" s="6"/>
      <c r="D27" s="6"/>
      <c r="F27" s="6"/>
      <c r="G27" s="6"/>
      <c r="H27" s="6"/>
      <c r="I27" s="6"/>
      <c r="J27" s="6"/>
      <c r="K27" s="6"/>
      <c r="L27" s="6"/>
      <c r="M27" s="6"/>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E27" s="6"/>
    </row>
    <row r="28" spans="2:57" s="132" customFormat="1">
      <c r="B28" s="846"/>
      <c r="C28" s="847"/>
      <c r="D28" s="32" t="s">
        <v>455</v>
      </c>
      <c r="E28" s="426" t="s">
        <v>456</v>
      </c>
      <c r="F28" s="7"/>
      <c r="G28" s="7"/>
      <c r="H28" s="7"/>
      <c r="I28" s="7"/>
      <c r="J28" s="7"/>
      <c r="K28" s="7"/>
      <c r="L28" s="6"/>
      <c r="M28" s="7"/>
      <c r="N28" s="266"/>
      <c r="P28" s="6"/>
      <c r="Q28" s="6"/>
      <c r="R28" s="6"/>
      <c r="S28" s="6"/>
    </row>
    <row r="29" spans="2:57" s="132" customFormat="1" ht="12" customHeight="1">
      <c r="B29" s="848" t="s">
        <v>457</v>
      </c>
      <c r="C29" s="702"/>
      <c r="D29" s="116"/>
      <c r="E29" s="427"/>
      <c r="F29" s="7"/>
      <c r="G29" s="7"/>
      <c r="H29" s="7"/>
      <c r="I29" s="7"/>
      <c r="J29" s="7"/>
      <c r="K29" s="7"/>
      <c r="L29" s="6"/>
      <c r="M29" s="7"/>
      <c r="N29" s="266"/>
      <c r="P29" s="6"/>
      <c r="Q29" s="6"/>
      <c r="R29" s="6"/>
      <c r="S29" s="6"/>
    </row>
    <row r="30" spans="2:57" s="132" customFormat="1" ht="12.75" customHeight="1" thickBot="1">
      <c r="B30" s="726" t="s">
        <v>458</v>
      </c>
      <c r="C30" s="727"/>
      <c r="D30" s="120"/>
      <c r="E30" s="428"/>
      <c r="F30" s="7"/>
      <c r="G30" s="7"/>
      <c r="H30" s="7"/>
      <c r="I30" s="7"/>
      <c r="J30" s="7"/>
      <c r="K30" s="7"/>
      <c r="L30" s="6"/>
      <c r="M30" s="7"/>
      <c r="N30" s="266"/>
      <c r="P30" s="6"/>
      <c r="Q30" s="6"/>
      <c r="R30" s="6"/>
      <c r="S30" s="6"/>
      <c r="BC30" s="6"/>
      <c r="BD30" s="6"/>
    </row>
    <row r="31" spans="2:57" s="132" customFormat="1">
      <c r="B31" s="7"/>
      <c r="C31" s="6"/>
      <c r="D31" s="6"/>
      <c r="E31" s="6"/>
      <c r="F31" s="6"/>
      <c r="G31" s="6"/>
      <c r="H31" s="6"/>
      <c r="I31" s="6"/>
      <c r="J31" s="6"/>
      <c r="K31" s="6"/>
      <c r="L31" s="6"/>
      <c r="M31" s="6"/>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5" t="s">
        <v>429</v>
      </c>
      <c r="C32" s="805"/>
      <c r="D32" s="805"/>
      <c r="E32" s="805"/>
      <c r="F32" s="805"/>
      <c r="G32" s="805"/>
      <c r="H32" s="805"/>
      <c r="I32" s="805"/>
      <c r="J32" s="805"/>
      <c r="K32" s="805"/>
      <c r="L32" s="805"/>
      <c r="M32" s="805"/>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6" t="s">
        <v>488</v>
      </c>
      <c r="C33" s="797"/>
      <c r="D33" s="797"/>
      <c r="E33" s="797"/>
      <c r="F33" s="797"/>
      <c r="G33" s="797"/>
      <c r="H33" s="797"/>
      <c r="I33" s="797"/>
      <c r="J33" s="797"/>
      <c r="K33" s="797"/>
      <c r="L33" s="797"/>
      <c r="M33" s="798"/>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1"/>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4"/>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8"/>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8">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B30:C30"/>
    <mergeCell ref="B28:C28"/>
    <mergeCell ref="B29:C29"/>
    <mergeCell ref="B33:M38"/>
    <mergeCell ref="L7:L8"/>
    <mergeCell ref="I7:J7"/>
    <mergeCell ref="K7:K8"/>
    <mergeCell ref="M7:M8"/>
    <mergeCell ref="B23:M23"/>
    <mergeCell ref="B24:C25"/>
    <mergeCell ref="F24:K24"/>
    <mergeCell ref="F25:K25"/>
    <mergeCell ref="B32:M32"/>
  </mergeCells>
  <phoneticPr fontId="7"/>
  <conditionalFormatting sqref="H9:H21">
    <cfRule type="duplicateValues" dxfId="20" priority="2"/>
  </conditionalFormatting>
  <conditionalFormatting sqref="BA9:BA21">
    <cfRule type="duplicateValues" dxfId="19" priority="1"/>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90E510F3-B2E5-4E30-AB09-908AD81673D1}"/>
    <dataValidation type="list" allowBlank="1" showInputMessage="1" showErrorMessage="1" sqref="C9" xr:uid="{0A815B84-669F-4304-BE64-9C4010D3B252}">
      <formula1>"監督,監督兼選手"</formula1>
    </dataValidation>
    <dataValidation type="list" allowBlank="1" showInputMessage="1" showErrorMessage="1" sqref="D5" xr:uid="{DF741099-4C20-4915-A6BD-5485606BA928}">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I9:I21" xr:uid="{CFAD020F-D314-46F9-A1C2-1D2290D9E89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L9:L21" xr:uid="{D333D65C-766A-4855-BD65-D2423A087F5A}">
      <formula1>",●"</formula1>
    </dataValidation>
    <dataValidation type="custom" allowBlank="1" showInputMessage="1" showErrorMessage="1" sqref="D9:E21" xr:uid="{E708EEB6-2EFD-48E2-B864-22998B093AC2}">
      <formula1>NOT(COUNTIF(D9,"*　*"))</formula1>
    </dataValidation>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CF76-CA3D-49FE-8B28-AC4ED6D7FEC4}">
  <sheetPr codeName="Sheet20">
    <tabColor rgb="FF00B0F0"/>
    <pageSetUpPr fitToPage="1"/>
  </sheetPr>
  <dimension ref="B1:BE46"/>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5.25" style="6" bestFit="1" customWidth="1"/>
    <col min="10" max="10" width="15" style="6" customWidth="1"/>
    <col min="11" max="11" width="5.625" style="6" bestFit="1" customWidth="1"/>
    <col min="12" max="12" width="5.625" style="6"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329</v>
      </c>
      <c r="E2" s="253">
        <v>10</v>
      </c>
      <c r="S2" s="107"/>
      <c r="T2" s="107"/>
      <c r="U2" s="107"/>
      <c r="V2" s="107"/>
      <c r="W2" s="107"/>
      <c r="X2" s="107"/>
      <c r="AZ2" s="9" t="s">
        <v>174</v>
      </c>
    </row>
    <row r="3" spans="2:56" ht="24">
      <c r="B3" s="702" t="s">
        <v>428</v>
      </c>
      <c r="C3" s="702"/>
      <c r="D3" s="705" t="s">
        <v>286</v>
      </c>
      <c r="E3" s="705"/>
      <c r="S3" s="275"/>
      <c r="T3" s="275"/>
      <c r="U3" s="275"/>
      <c r="V3" s="275"/>
      <c r="W3" s="275"/>
      <c r="X3" s="275"/>
      <c r="AZ3" s="9" t="s">
        <v>174</v>
      </c>
    </row>
    <row r="4" spans="2:56" ht="24.75" customHeight="1">
      <c r="B4" s="702" t="s">
        <v>172</v>
      </c>
      <c r="C4" s="702"/>
      <c r="D4" s="704" t="s">
        <v>217</v>
      </c>
      <c r="E4" s="704"/>
      <c r="R4" s="276"/>
      <c r="S4" s="276"/>
      <c r="T4" s="276"/>
      <c r="U4" s="276"/>
      <c r="V4" s="276"/>
      <c r="W4" s="276"/>
      <c r="X4" s="276"/>
      <c r="AZ4" s="9" t="s">
        <v>174</v>
      </c>
    </row>
    <row r="5" spans="2:56" ht="25.5" customHeight="1">
      <c r="B5" s="702" t="s">
        <v>170</v>
      </c>
      <c r="C5" s="702"/>
      <c r="D5" s="703" t="s">
        <v>17</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ht="12" customHeight="1">
      <c r="B7" s="724" t="s">
        <v>191</v>
      </c>
      <c r="C7" s="788" t="s">
        <v>190</v>
      </c>
      <c r="D7" s="744" t="s">
        <v>188</v>
      </c>
      <c r="E7" s="822"/>
      <c r="F7" s="821" t="s">
        <v>187</v>
      </c>
      <c r="G7" s="788" t="s">
        <v>186</v>
      </c>
      <c r="H7" s="788" t="s">
        <v>189</v>
      </c>
      <c r="I7" s="721" t="s">
        <v>184</v>
      </c>
      <c r="J7" s="849"/>
      <c r="K7" s="737" t="s">
        <v>287</v>
      </c>
      <c r="L7" s="838" t="s">
        <v>183</v>
      </c>
      <c r="M7" s="758" t="s">
        <v>193</v>
      </c>
      <c r="R7" s="276"/>
      <c r="S7" s="276"/>
      <c r="T7" s="276"/>
      <c r="U7" s="276"/>
      <c r="V7" s="276"/>
      <c r="W7" s="276"/>
      <c r="X7" s="276"/>
      <c r="AZ7" s="9"/>
      <c r="BA7" s="263" t="s">
        <v>296</v>
      </c>
    </row>
    <row r="8" spans="2:56" ht="12.75" customHeight="1" thickBot="1">
      <c r="B8" s="742"/>
      <c r="C8" s="823"/>
      <c r="D8" s="186" t="s">
        <v>182</v>
      </c>
      <c r="E8" s="267" t="s">
        <v>181</v>
      </c>
      <c r="F8" s="823"/>
      <c r="G8" s="789"/>
      <c r="H8" s="789"/>
      <c r="I8" s="106" t="s">
        <v>180</v>
      </c>
      <c r="J8" s="340" t="s">
        <v>179</v>
      </c>
      <c r="K8" s="739"/>
      <c r="L8" s="840"/>
      <c r="M8" s="841" t="s">
        <v>193</v>
      </c>
      <c r="R8" s="276"/>
      <c r="S8" s="276"/>
      <c r="T8" s="276"/>
      <c r="U8" s="276"/>
      <c r="V8" s="276"/>
      <c r="W8" s="276"/>
      <c r="X8" s="276"/>
      <c r="AZ8" s="9"/>
      <c r="BA8" s="264" t="s">
        <v>126</v>
      </c>
    </row>
    <row r="9" spans="2:56" ht="24.75" thickTop="1">
      <c r="B9" s="16">
        <v>1</v>
      </c>
      <c r="C9" s="160" t="s">
        <v>202</v>
      </c>
      <c r="D9" s="189"/>
      <c r="E9" s="304"/>
      <c r="F9" s="43"/>
      <c r="G9" s="41"/>
      <c r="H9" s="41" t="s">
        <v>326</v>
      </c>
      <c r="I9" s="268"/>
      <c r="J9" s="341"/>
      <c r="K9" s="11" t="s">
        <v>237</v>
      </c>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197</v>
      </c>
      <c r="G10" s="116"/>
      <c r="H10" s="116"/>
      <c r="I10" s="285"/>
      <c r="J10" s="342"/>
      <c r="K10" s="339"/>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197</v>
      </c>
      <c r="G11" s="116"/>
      <c r="H11" s="116"/>
      <c r="I11" s="285"/>
      <c r="J11" s="342"/>
      <c r="K11" s="339"/>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197</v>
      </c>
      <c r="G12" s="116"/>
      <c r="H12" s="116"/>
      <c r="I12" s="285"/>
      <c r="J12" s="342"/>
      <c r="K12" s="339"/>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197</v>
      </c>
      <c r="G13" s="116"/>
      <c r="H13" s="116"/>
      <c r="I13" s="285"/>
      <c r="J13" s="342"/>
      <c r="K13" s="339"/>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197</v>
      </c>
      <c r="G14" s="116"/>
      <c r="H14" s="116"/>
      <c r="I14" s="285"/>
      <c r="J14" s="342"/>
      <c r="K14" s="339"/>
      <c r="L14" s="116"/>
      <c r="M14" s="333"/>
      <c r="AZ14" s="9" t="s">
        <v>174</v>
      </c>
      <c r="BA14" s="265" t="str">
        <f t="array" ref="BA14">D14&amp;"　"&amp;E14</f>
        <v>　</v>
      </c>
    </row>
    <row r="15" spans="2:56" ht="24">
      <c r="B15" s="117">
        <v>7</v>
      </c>
      <c r="C15" s="118" t="s">
        <v>176</v>
      </c>
      <c r="D15" s="198"/>
      <c r="E15" s="305"/>
      <c r="F15" s="118" t="s">
        <v>197</v>
      </c>
      <c r="G15" s="116"/>
      <c r="H15" s="116"/>
      <c r="I15" s="285"/>
      <c r="J15" s="342"/>
      <c r="K15" s="339"/>
      <c r="L15" s="116"/>
      <c r="M15" s="333"/>
      <c r="AZ15" s="9" t="s">
        <v>174</v>
      </c>
      <c r="BA15" s="265" t="str">
        <f t="array" ref="BA15">D15&amp;"　"&amp;E15</f>
        <v>　</v>
      </c>
      <c r="BC15" s="282" t="s">
        <v>173</v>
      </c>
      <c r="BD15" s="272">
        <v>45901</v>
      </c>
    </row>
    <row r="16" spans="2:56" ht="24">
      <c r="B16" s="117">
        <v>8</v>
      </c>
      <c r="C16" s="118" t="s">
        <v>176</v>
      </c>
      <c r="D16" s="198"/>
      <c r="E16" s="305"/>
      <c r="F16" s="118" t="s">
        <v>197</v>
      </c>
      <c r="G16" s="116"/>
      <c r="H16" s="116"/>
      <c r="I16" s="285"/>
      <c r="J16" s="342"/>
      <c r="K16" s="339"/>
      <c r="L16" s="116"/>
      <c r="M16" s="333"/>
      <c r="AZ16" s="9" t="s">
        <v>174</v>
      </c>
      <c r="BA16" s="265" t="str">
        <f t="array" ref="BA16">D16&amp;"　"&amp;E16</f>
        <v>　</v>
      </c>
    </row>
    <row r="17" spans="2:57" ht="24">
      <c r="B17" s="117">
        <v>9</v>
      </c>
      <c r="C17" s="118" t="s">
        <v>176</v>
      </c>
      <c r="D17" s="198"/>
      <c r="E17" s="305"/>
      <c r="F17" s="118" t="s">
        <v>197</v>
      </c>
      <c r="G17" s="116"/>
      <c r="H17" s="116"/>
      <c r="I17" s="285"/>
      <c r="J17" s="342"/>
      <c r="K17" s="339"/>
      <c r="L17" s="116"/>
      <c r="M17" s="333"/>
      <c r="AZ17" s="9" t="s">
        <v>174</v>
      </c>
      <c r="BA17" s="265" t="str">
        <f t="array" ref="BA17">D17&amp;"　"&amp;E17</f>
        <v>　</v>
      </c>
    </row>
    <row r="18" spans="2:57" ht="24">
      <c r="B18" s="117">
        <v>10</v>
      </c>
      <c r="C18" s="118" t="s">
        <v>176</v>
      </c>
      <c r="D18" s="198"/>
      <c r="E18" s="305"/>
      <c r="F18" s="118" t="s">
        <v>197</v>
      </c>
      <c r="G18" s="116"/>
      <c r="H18" s="116"/>
      <c r="I18" s="285"/>
      <c r="J18" s="342"/>
      <c r="K18" s="339"/>
      <c r="L18" s="116"/>
      <c r="M18" s="333"/>
      <c r="AZ18" s="9" t="s">
        <v>174</v>
      </c>
      <c r="BA18" s="265" t="str">
        <f t="array" ref="BA18">D18&amp;"　"&amp;E18</f>
        <v>　</v>
      </c>
    </row>
    <row r="19" spans="2:57" ht="24">
      <c r="B19" s="117">
        <v>11</v>
      </c>
      <c r="C19" s="118" t="s">
        <v>176</v>
      </c>
      <c r="D19" s="198"/>
      <c r="E19" s="305"/>
      <c r="F19" s="118" t="s">
        <v>197</v>
      </c>
      <c r="G19" s="116"/>
      <c r="H19" s="116"/>
      <c r="I19" s="285"/>
      <c r="J19" s="342"/>
      <c r="K19" s="339"/>
      <c r="L19" s="116"/>
      <c r="M19" s="333"/>
      <c r="AZ19" s="9" t="s">
        <v>174</v>
      </c>
      <c r="BA19" s="265" t="str">
        <f t="array" ref="BA19">D19&amp;"　"&amp;E19</f>
        <v>　</v>
      </c>
    </row>
    <row r="20" spans="2:57" ht="24.75" thickBot="1">
      <c r="B20" s="108">
        <v>12</v>
      </c>
      <c r="C20" s="109" t="s">
        <v>176</v>
      </c>
      <c r="D20" s="216"/>
      <c r="E20" s="328"/>
      <c r="F20" s="109" t="s">
        <v>197</v>
      </c>
      <c r="G20" s="50"/>
      <c r="H20" s="50"/>
      <c r="I20" s="329"/>
      <c r="J20" s="343"/>
      <c r="K20" s="219"/>
      <c r="L20" s="50"/>
      <c r="M20" s="334"/>
      <c r="AZ20" s="9" t="s">
        <v>174</v>
      </c>
      <c r="BA20" s="265" t="str">
        <f t="array" ref="BA20">D20&amp;"　"&amp;E20</f>
        <v>　</v>
      </c>
      <c r="BC20"/>
      <c r="BD20" s="132"/>
    </row>
    <row r="21" spans="2:57" ht="25.5" thickTop="1" thickBot="1">
      <c r="B21" s="13">
        <v>13</v>
      </c>
      <c r="C21" s="110" t="s">
        <v>176</v>
      </c>
      <c r="D21" s="215"/>
      <c r="E21" s="324"/>
      <c r="F21" s="110" t="s">
        <v>197</v>
      </c>
      <c r="G21" s="44"/>
      <c r="H21" s="44"/>
      <c r="I21" s="325"/>
      <c r="J21" s="344"/>
      <c r="K21" s="221"/>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6"/>
      <c r="L24" s="256"/>
      <c r="M24" s="257" t="s">
        <v>411</v>
      </c>
    </row>
    <row r="25" spans="2:57" ht="13.5" thickTop="1" thickBot="1">
      <c r="B25" s="726"/>
      <c r="C25" s="727"/>
      <c r="D25" s="260"/>
      <c r="E25" s="261"/>
      <c r="F25" s="791"/>
      <c r="G25" s="792"/>
      <c r="H25" s="792"/>
      <c r="I25" s="792"/>
      <c r="J25" s="792"/>
      <c r="K25" s="793"/>
      <c r="L25" s="258"/>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ht="12.75" thickBot="1">
      <c r="B27" s="425" t="s">
        <v>437</v>
      </c>
      <c r="C27" s="6"/>
      <c r="D27" s="6"/>
      <c r="F27" s="6"/>
      <c r="G27" s="6"/>
      <c r="H27" s="6"/>
      <c r="I27" s="6"/>
      <c r="J27" s="6"/>
      <c r="K27" s="6"/>
      <c r="L27" s="6"/>
      <c r="M27" s="6"/>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E27" s="6"/>
    </row>
    <row r="28" spans="2:57" s="132" customFormat="1">
      <c r="B28" s="846"/>
      <c r="C28" s="847"/>
      <c r="D28" s="32" t="s">
        <v>455</v>
      </c>
      <c r="E28" s="426" t="s">
        <v>456</v>
      </c>
      <c r="F28" s="7"/>
      <c r="G28" s="7"/>
      <c r="H28" s="7"/>
      <c r="I28" s="7"/>
      <c r="J28" s="7"/>
      <c r="K28" s="7"/>
      <c r="L28" s="6"/>
      <c r="M28" s="7"/>
      <c r="N28" s="266"/>
      <c r="P28" s="6"/>
      <c r="Q28" s="6"/>
      <c r="R28" s="6"/>
      <c r="S28" s="6"/>
    </row>
    <row r="29" spans="2:57" s="132" customFormat="1">
      <c r="B29" s="848" t="s">
        <v>457</v>
      </c>
      <c r="C29" s="702"/>
      <c r="D29" s="116"/>
      <c r="E29" s="427"/>
      <c r="F29" s="7"/>
      <c r="G29" s="7"/>
      <c r="H29" s="7"/>
      <c r="I29" s="7"/>
      <c r="J29" s="7"/>
      <c r="K29" s="7"/>
      <c r="L29" s="6"/>
      <c r="M29" s="7"/>
      <c r="N29" s="266"/>
      <c r="P29" s="6"/>
      <c r="Q29" s="6"/>
      <c r="R29" s="6"/>
      <c r="S29" s="6"/>
    </row>
    <row r="30" spans="2:57" s="132" customFormat="1" ht="12.75" thickBot="1">
      <c r="B30" s="726" t="s">
        <v>458</v>
      </c>
      <c r="C30" s="727"/>
      <c r="D30" s="120"/>
      <c r="E30" s="428"/>
      <c r="F30" s="7"/>
      <c r="G30" s="7"/>
      <c r="H30" s="7"/>
      <c r="I30" s="7"/>
      <c r="J30" s="7"/>
      <c r="K30" s="7"/>
      <c r="L30" s="6"/>
      <c r="M30" s="7"/>
      <c r="N30" s="266"/>
      <c r="P30" s="6"/>
      <c r="Q30" s="6"/>
      <c r="R30" s="6"/>
      <c r="S30" s="6"/>
      <c r="BC30" s="6"/>
      <c r="BD30" s="6"/>
    </row>
    <row r="31" spans="2:57" s="132" customFormat="1">
      <c r="B31" s="7"/>
      <c r="C31" s="6"/>
      <c r="D31" s="6"/>
      <c r="E31" s="6"/>
      <c r="F31" s="6"/>
      <c r="G31" s="6"/>
      <c r="H31" s="6"/>
      <c r="I31" s="6"/>
      <c r="J31" s="6"/>
      <c r="K31" s="6"/>
      <c r="L31" s="6"/>
      <c r="M31" s="6"/>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5" t="s">
        <v>429</v>
      </c>
      <c r="C32" s="805"/>
      <c r="D32" s="805"/>
      <c r="E32" s="805"/>
      <c r="F32" s="805"/>
      <c r="G32" s="805"/>
      <c r="H32" s="805"/>
      <c r="I32" s="805"/>
      <c r="J32" s="805"/>
      <c r="K32" s="805"/>
      <c r="L32" s="805"/>
      <c r="M32" s="805"/>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ht="12" customHeight="1">
      <c r="B33" s="842" t="s">
        <v>500</v>
      </c>
      <c r="C33" s="809"/>
      <c r="D33" s="809"/>
      <c r="E33" s="809"/>
      <c r="F33" s="809"/>
      <c r="G33" s="809"/>
      <c r="H33" s="809"/>
      <c r="I33" s="809"/>
      <c r="J33" s="809"/>
      <c r="K33" s="809"/>
      <c r="L33" s="809"/>
      <c r="M33" s="843"/>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1"/>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4"/>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8"/>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row r="41" spans="2:57">
      <c r="B41" s="6"/>
      <c r="D41" s="8"/>
      <c r="E41" s="7"/>
      <c r="F41" s="7"/>
      <c r="G41" s="7"/>
      <c r="H41" s="7"/>
      <c r="I41" s="7"/>
      <c r="J41" s="7"/>
      <c r="K41" s="7"/>
      <c r="L41" s="7"/>
      <c r="P41" s="6"/>
      <c r="Q41" s="6"/>
      <c r="R41" s="6"/>
      <c r="S41" s="6"/>
      <c r="T41" s="6"/>
      <c r="U41" s="6"/>
      <c r="V41" s="6"/>
      <c r="W41" s="6"/>
      <c r="X41" s="6"/>
      <c r="AN41" s="7"/>
      <c r="AO41" s="262"/>
      <c r="AZ41" s="6"/>
      <c r="BA41" s="6"/>
    </row>
    <row r="42" spans="2:57">
      <c r="B42" s="6"/>
      <c r="D42" s="8"/>
      <c r="E42" s="7"/>
      <c r="F42" s="7"/>
      <c r="G42" s="7"/>
      <c r="H42" s="7"/>
      <c r="I42" s="7"/>
      <c r="J42" s="7"/>
      <c r="K42" s="7"/>
      <c r="L42" s="7"/>
      <c r="P42" s="6"/>
      <c r="Q42" s="6"/>
      <c r="R42" s="6"/>
      <c r="S42" s="6"/>
      <c r="T42" s="6"/>
      <c r="U42" s="6"/>
      <c r="V42" s="6"/>
      <c r="W42" s="6"/>
      <c r="X42" s="6"/>
      <c r="AN42" s="7"/>
      <c r="AO42" s="262"/>
      <c r="AZ42" s="6"/>
      <c r="BA42" s="6"/>
    </row>
    <row r="43" spans="2:57">
      <c r="B43" s="6"/>
      <c r="D43" s="8"/>
      <c r="E43" s="7"/>
      <c r="F43" s="7"/>
      <c r="G43" s="7"/>
      <c r="H43" s="7"/>
      <c r="I43" s="7"/>
      <c r="J43" s="7"/>
      <c r="K43" s="7"/>
      <c r="L43" s="7"/>
      <c r="P43" s="6"/>
      <c r="Q43" s="6"/>
      <c r="R43" s="6"/>
      <c r="S43" s="6"/>
      <c r="T43" s="6"/>
      <c r="U43" s="6"/>
      <c r="V43" s="6"/>
      <c r="W43" s="6"/>
      <c r="X43" s="6"/>
      <c r="AN43" s="7"/>
      <c r="AO43" s="262"/>
      <c r="AZ43" s="6"/>
      <c r="BA43" s="6"/>
    </row>
    <row r="44" spans="2:57">
      <c r="B44" s="6"/>
      <c r="D44" s="8"/>
      <c r="E44" s="7"/>
      <c r="F44" s="7"/>
      <c r="G44" s="7"/>
      <c r="H44" s="7"/>
      <c r="I44" s="7"/>
      <c r="J44" s="7"/>
      <c r="K44" s="7"/>
      <c r="L44" s="7"/>
      <c r="P44" s="6"/>
      <c r="Q44" s="6"/>
      <c r="R44" s="6"/>
      <c r="S44" s="6"/>
      <c r="T44" s="6"/>
      <c r="U44" s="6"/>
      <c r="V44" s="6"/>
      <c r="W44" s="6"/>
      <c r="X44" s="6"/>
      <c r="AN44" s="7"/>
      <c r="AO44" s="262"/>
      <c r="AZ44" s="6"/>
      <c r="BA44" s="6"/>
    </row>
    <row r="45" spans="2:57">
      <c r="B45" s="6"/>
      <c r="D45" s="8"/>
      <c r="E45" s="7"/>
      <c r="F45" s="7"/>
      <c r="G45" s="7"/>
      <c r="H45" s="7"/>
      <c r="I45" s="7"/>
      <c r="J45" s="7"/>
      <c r="K45" s="7"/>
      <c r="L45" s="7"/>
      <c r="P45" s="6"/>
      <c r="Q45" s="6"/>
      <c r="R45" s="6"/>
      <c r="S45" s="6"/>
      <c r="T45" s="6"/>
      <c r="U45" s="6"/>
      <c r="V45" s="6"/>
      <c r="W45" s="6"/>
      <c r="X45" s="6"/>
      <c r="AN45" s="7"/>
      <c r="AO45" s="262"/>
      <c r="AZ45" s="6"/>
      <c r="BA45" s="6"/>
    </row>
    <row r="46" spans="2:57">
      <c r="B46" s="6"/>
      <c r="D46" s="8"/>
      <c r="E46" s="7"/>
      <c r="F46" s="7"/>
      <c r="G46" s="7"/>
      <c r="H46" s="7"/>
      <c r="I46" s="7"/>
      <c r="J46" s="7"/>
      <c r="K46" s="7"/>
      <c r="L46" s="7"/>
      <c r="P46" s="6"/>
      <c r="Q46" s="6"/>
      <c r="R46" s="6"/>
      <c r="S46" s="6"/>
      <c r="T46" s="6"/>
      <c r="U46" s="6"/>
      <c r="V46" s="6"/>
      <c r="W46" s="6"/>
      <c r="X46" s="6"/>
      <c r="AN46" s="7"/>
      <c r="AO46" s="262"/>
      <c r="AZ46" s="6"/>
      <c r="BA46" s="6"/>
    </row>
  </sheetData>
  <mergeCells count="28">
    <mergeCell ref="M7:M8"/>
    <mergeCell ref="B1:E1"/>
    <mergeCell ref="B2:C2"/>
    <mergeCell ref="B3:C3"/>
    <mergeCell ref="D3:E3"/>
    <mergeCell ref="B4:C4"/>
    <mergeCell ref="D4:E4"/>
    <mergeCell ref="B23:M23"/>
    <mergeCell ref="B24:C25"/>
    <mergeCell ref="F24:K24"/>
    <mergeCell ref="F25:K25"/>
    <mergeCell ref="B5:C5"/>
    <mergeCell ref="D5:E5"/>
    <mergeCell ref="B6:M6"/>
    <mergeCell ref="B7:B8"/>
    <mergeCell ref="C7:C8"/>
    <mergeCell ref="D7:E7"/>
    <mergeCell ref="F7:F8"/>
    <mergeCell ref="G7:G8"/>
    <mergeCell ref="H7:H8"/>
    <mergeCell ref="I7:J7"/>
    <mergeCell ref="K7:K8"/>
    <mergeCell ref="L7:L8"/>
    <mergeCell ref="B32:M32"/>
    <mergeCell ref="B33:M38"/>
    <mergeCell ref="B28:C28"/>
    <mergeCell ref="B29:C29"/>
    <mergeCell ref="B30:C30"/>
  </mergeCells>
  <phoneticPr fontId="7"/>
  <conditionalFormatting sqref="H9:H21">
    <cfRule type="duplicateValues" dxfId="18" priority="2"/>
  </conditionalFormatting>
  <conditionalFormatting sqref="BA9:BA21">
    <cfRule type="duplicateValues" dxfId="17" priority="1"/>
  </conditionalFormatting>
  <dataValidations count="6">
    <dataValidation type="custom" allowBlank="1" showInputMessage="1" showErrorMessage="1" errorTitle="修正" error="氏名欄にスペースの使用不可" prompt="苗字と名前を分けて入力。空白スペースは不要。" sqref="D9:E21" xr:uid="{E8CF403B-58FE-44C9-A36F-4972F74A21DA}">
      <formula1>NOT(COUNTIF(D9,"*　*"))</formula1>
    </dataValidation>
    <dataValidation type="list" allowBlank="1" showInputMessage="1" showErrorMessage="1" sqref="L9:L21" xr:uid="{52F3CFE6-FE50-448F-B6B8-8698A07DF7AB}">
      <formula1>",●"</formula1>
    </dataValidation>
    <dataValidation type="list" allowBlank="1" showInputMessage="1" showErrorMessage="1" sqref="I9:I21" xr:uid="{B1FC179D-5828-4964-BEE8-53123D27984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362A2BC6-A347-4547-97AC-374FE90EDB81}">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EB17A863-D2C1-4764-8A9C-03DC2B9DC616}">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F0CED69B-3D69-496F-94F5-1AFDE979E703}"/>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B7A0-558A-45FC-86A5-ECF65C7C5A8C}">
  <sheetPr codeName="Sheet21">
    <tabColor rgb="FF00B0F0"/>
    <pageSetUpPr fitToPage="1"/>
  </sheetPr>
  <dimension ref="B1:BE54"/>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10" width="5.625" style="6" customWidth="1"/>
    <col min="11" max="11" width="5.25" style="6" bestFit="1" customWidth="1"/>
    <col min="12" max="12" width="15" style="6" customWidth="1"/>
    <col min="13" max="13" width="12.5" style="6" customWidth="1"/>
    <col min="14" max="14" width="5.625" style="6" customWidth="1"/>
    <col min="15"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U1" s="107"/>
      <c r="V1" s="107"/>
      <c r="W1" s="107"/>
      <c r="X1" s="107"/>
      <c r="AZ1" s="9" t="s">
        <v>174</v>
      </c>
    </row>
    <row r="2" spans="2:56" ht="24">
      <c r="B2" s="702" t="s">
        <v>427</v>
      </c>
      <c r="C2" s="702"/>
      <c r="D2" s="253" t="s">
        <v>328</v>
      </c>
      <c r="E2" s="253">
        <v>11</v>
      </c>
      <c r="U2" s="107"/>
      <c r="V2" s="107"/>
      <c r="W2" s="107"/>
      <c r="X2" s="107"/>
      <c r="AZ2" s="9" t="s">
        <v>174</v>
      </c>
    </row>
    <row r="3" spans="2:56" ht="24">
      <c r="B3" s="702" t="s">
        <v>428</v>
      </c>
      <c r="C3" s="702"/>
      <c r="D3" s="705" t="s">
        <v>288</v>
      </c>
      <c r="E3" s="705"/>
      <c r="U3" s="275"/>
      <c r="V3" s="275"/>
      <c r="W3" s="275"/>
      <c r="X3" s="275"/>
      <c r="AZ3" s="9" t="s">
        <v>174</v>
      </c>
    </row>
    <row r="4" spans="2:56" ht="24.75" customHeight="1">
      <c r="B4" s="702" t="s">
        <v>172</v>
      </c>
      <c r="C4" s="702"/>
      <c r="D4" s="704" t="s">
        <v>195</v>
      </c>
      <c r="E4" s="704"/>
      <c r="T4" s="276"/>
      <c r="U4" s="276"/>
      <c r="V4" s="276"/>
      <c r="W4" s="276"/>
      <c r="X4" s="276"/>
      <c r="AZ4" s="9" t="s">
        <v>174</v>
      </c>
    </row>
    <row r="5" spans="2:56" ht="25.5" customHeight="1">
      <c r="B5" s="702" t="s">
        <v>170</v>
      </c>
      <c r="C5" s="702"/>
      <c r="D5" s="703" t="s">
        <v>17</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AZ6" s="9" t="s">
        <v>174</v>
      </c>
    </row>
    <row r="7" spans="2:56" ht="12" customHeight="1">
      <c r="B7" s="724" t="s">
        <v>191</v>
      </c>
      <c r="C7" s="788" t="s">
        <v>190</v>
      </c>
      <c r="D7" s="744" t="s">
        <v>188</v>
      </c>
      <c r="E7" s="822"/>
      <c r="F7" s="821" t="s">
        <v>187</v>
      </c>
      <c r="G7" s="874" t="s">
        <v>185</v>
      </c>
      <c r="H7" s="788" t="s">
        <v>186</v>
      </c>
      <c r="I7" s="844" t="s">
        <v>206</v>
      </c>
      <c r="J7" s="788" t="s">
        <v>189</v>
      </c>
      <c r="K7" s="721" t="s">
        <v>184</v>
      </c>
      <c r="L7" s="849"/>
      <c r="M7" s="876" t="s">
        <v>321</v>
      </c>
      <c r="N7" s="838" t="s">
        <v>183</v>
      </c>
      <c r="O7" s="758" t="s">
        <v>193</v>
      </c>
      <c r="T7" s="276"/>
      <c r="U7" s="276"/>
      <c r="V7" s="276"/>
      <c r="W7" s="276"/>
      <c r="X7" s="276"/>
      <c r="AZ7" s="9"/>
      <c r="BA7" s="263" t="s">
        <v>296</v>
      </c>
    </row>
    <row r="8" spans="2:56" ht="12.75" customHeight="1" thickBot="1">
      <c r="B8" s="742"/>
      <c r="C8" s="823"/>
      <c r="D8" s="186" t="s">
        <v>182</v>
      </c>
      <c r="E8" s="267" t="s">
        <v>181</v>
      </c>
      <c r="F8" s="823"/>
      <c r="G8" s="875"/>
      <c r="H8" s="789"/>
      <c r="I8" s="845"/>
      <c r="J8" s="789"/>
      <c r="K8" s="106" t="s">
        <v>180</v>
      </c>
      <c r="L8" s="340" t="s">
        <v>179</v>
      </c>
      <c r="M8" s="877"/>
      <c r="N8" s="840"/>
      <c r="O8" s="841" t="s">
        <v>193</v>
      </c>
      <c r="T8" s="276"/>
      <c r="U8" s="276"/>
      <c r="V8" s="276"/>
      <c r="W8" s="276"/>
      <c r="X8" s="276"/>
      <c r="AZ8" s="9"/>
      <c r="BA8" s="264" t="s">
        <v>126</v>
      </c>
    </row>
    <row r="9" spans="2:56" ht="24.75" thickTop="1">
      <c r="B9" s="16">
        <v>1</v>
      </c>
      <c r="C9" s="327" t="s">
        <v>202</v>
      </c>
      <c r="D9" s="189"/>
      <c r="E9" s="304"/>
      <c r="F9" s="41" t="s">
        <v>175</v>
      </c>
      <c r="G9" s="301"/>
      <c r="H9" s="14" t="str">
        <f>IF(G9="","",DATEDIF(G9,$BD$15,"y"))</f>
        <v/>
      </c>
      <c r="I9" s="41"/>
      <c r="J9" s="41" t="s">
        <v>326</v>
      </c>
      <c r="K9" s="268"/>
      <c r="L9" s="341"/>
      <c r="M9" s="222"/>
      <c r="N9" s="41"/>
      <c r="O9" s="332"/>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284"/>
      <c r="H10" s="118" t="str">
        <f t="shared" ref="H10:H21" si="0">IF(G10="","",DATEDIF(G10,$BD$15,"y"))</f>
        <v/>
      </c>
      <c r="I10" s="116"/>
      <c r="J10" s="116"/>
      <c r="K10" s="285"/>
      <c r="L10" s="342"/>
      <c r="M10" s="113"/>
      <c r="N10" s="116"/>
      <c r="O10" s="333"/>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284"/>
      <c r="H11" s="118" t="str">
        <f t="shared" si="0"/>
        <v/>
      </c>
      <c r="I11" s="116"/>
      <c r="J11" s="116"/>
      <c r="K11" s="285"/>
      <c r="L11" s="342"/>
      <c r="M11" s="113"/>
      <c r="N11" s="116"/>
      <c r="O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284"/>
      <c r="H12" s="118" t="str">
        <f t="shared" si="0"/>
        <v/>
      </c>
      <c r="I12" s="116"/>
      <c r="J12" s="116"/>
      <c r="K12" s="285"/>
      <c r="L12" s="342"/>
      <c r="M12" s="113"/>
      <c r="N12" s="116"/>
      <c r="O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284"/>
      <c r="H13" s="118" t="str">
        <f t="shared" si="0"/>
        <v/>
      </c>
      <c r="I13" s="116"/>
      <c r="J13" s="116"/>
      <c r="K13" s="285"/>
      <c r="L13" s="342"/>
      <c r="M13" s="113"/>
      <c r="N13" s="116"/>
      <c r="O13" s="333"/>
      <c r="AZ13" s="9" t="s">
        <v>174</v>
      </c>
      <c r="BA13" s="265" t="str">
        <f t="array" ref="BA13">D13&amp;"　"&amp;E13</f>
        <v>　</v>
      </c>
      <c r="BC13" s="281" t="s">
        <v>476</v>
      </c>
      <c r="BD13" s="280">
        <f>VLOOKUP($D$3,リスト!$C$1:$J$32,8,FALSE)</f>
        <v>13</v>
      </c>
    </row>
    <row r="14" spans="2:56" ht="24">
      <c r="B14" s="117">
        <v>6</v>
      </c>
      <c r="C14" s="118" t="s">
        <v>176</v>
      </c>
      <c r="D14" s="198"/>
      <c r="E14" s="305"/>
      <c r="F14" s="118" t="s">
        <v>175</v>
      </c>
      <c r="G14" s="284"/>
      <c r="H14" s="118" t="str">
        <f t="shared" si="0"/>
        <v/>
      </c>
      <c r="I14" s="116"/>
      <c r="J14" s="116"/>
      <c r="K14" s="285"/>
      <c r="L14" s="342"/>
      <c r="M14" s="113"/>
      <c r="N14" s="116"/>
      <c r="O14" s="333"/>
      <c r="AZ14" s="9" t="s">
        <v>174</v>
      </c>
      <c r="BA14" s="265" t="str">
        <f t="array" ref="BA14">D14&amp;"　"&amp;E14</f>
        <v>　</v>
      </c>
    </row>
    <row r="15" spans="2:56" ht="24">
      <c r="B15" s="117">
        <v>7</v>
      </c>
      <c r="C15" s="118" t="s">
        <v>176</v>
      </c>
      <c r="D15" s="198"/>
      <c r="E15" s="305"/>
      <c r="F15" s="118" t="s">
        <v>175</v>
      </c>
      <c r="G15" s="284"/>
      <c r="H15" s="118" t="str">
        <f t="shared" si="0"/>
        <v/>
      </c>
      <c r="I15" s="116"/>
      <c r="J15" s="116"/>
      <c r="K15" s="285"/>
      <c r="L15" s="342"/>
      <c r="M15" s="113"/>
      <c r="N15" s="116"/>
      <c r="O15" s="333"/>
      <c r="AZ15" s="9" t="s">
        <v>174</v>
      </c>
      <c r="BA15" s="265" t="str">
        <f t="array" ref="BA15">D15&amp;"　"&amp;E15</f>
        <v>　</v>
      </c>
      <c r="BC15" s="282" t="s">
        <v>173</v>
      </c>
      <c r="BD15" s="272">
        <v>45901</v>
      </c>
    </row>
    <row r="16" spans="2:56" ht="24">
      <c r="B16" s="117">
        <v>8</v>
      </c>
      <c r="C16" s="118" t="s">
        <v>176</v>
      </c>
      <c r="D16" s="198"/>
      <c r="E16" s="305"/>
      <c r="F16" s="118" t="s">
        <v>175</v>
      </c>
      <c r="G16" s="284"/>
      <c r="H16" s="118" t="str">
        <f t="shared" si="0"/>
        <v/>
      </c>
      <c r="I16" s="116"/>
      <c r="J16" s="116"/>
      <c r="K16" s="285"/>
      <c r="L16" s="342"/>
      <c r="M16" s="113"/>
      <c r="N16" s="116"/>
      <c r="O16" s="333"/>
      <c r="AZ16" s="9" t="s">
        <v>174</v>
      </c>
      <c r="BA16" s="265" t="str">
        <f t="array" ref="BA16">D16&amp;"　"&amp;E16</f>
        <v>　</v>
      </c>
    </row>
    <row r="17" spans="2:57" ht="24">
      <c r="B17" s="117">
        <v>9</v>
      </c>
      <c r="C17" s="118" t="s">
        <v>176</v>
      </c>
      <c r="D17" s="198"/>
      <c r="E17" s="305"/>
      <c r="F17" s="118" t="s">
        <v>175</v>
      </c>
      <c r="G17" s="284"/>
      <c r="H17" s="118" t="str">
        <f t="shared" si="0"/>
        <v/>
      </c>
      <c r="I17" s="116"/>
      <c r="J17" s="116"/>
      <c r="K17" s="285"/>
      <c r="L17" s="342"/>
      <c r="M17" s="113"/>
      <c r="N17" s="116"/>
      <c r="O17" s="333"/>
      <c r="AZ17" s="9" t="s">
        <v>174</v>
      </c>
      <c r="BA17" s="265" t="str">
        <f t="array" ref="BA17">D17&amp;"　"&amp;E17</f>
        <v>　</v>
      </c>
    </row>
    <row r="18" spans="2:57" ht="24">
      <c r="B18" s="117">
        <v>10</v>
      </c>
      <c r="C18" s="118" t="s">
        <v>176</v>
      </c>
      <c r="D18" s="198"/>
      <c r="E18" s="305"/>
      <c r="F18" s="118" t="s">
        <v>175</v>
      </c>
      <c r="G18" s="284"/>
      <c r="H18" s="118" t="str">
        <f t="shared" si="0"/>
        <v/>
      </c>
      <c r="I18" s="116"/>
      <c r="J18" s="116"/>
      <c r="K18" s="285"/>
      <c r="L18" s="342"/>
      <c r="M18" s="113"/>
      <c r="N18" s="116"/>
      <c r="O18" s="333"/>
      <c r="AZ18" s="9" t="s">
        <v>174</v>
      </c>
      <c r="BA18" s="265" t="str">
        <f t="array" ref="BA18">D18&amp;"　"&amp;E18</f>
        <v>　</v>
      </c>
    </row>
    <row r="19" spans="2:57" ht="24">
      <c r="B19" s="117">
        <v>11</v>
      </c>
      <c r="C19" s="118" t="s">
        <v>176</v>
      </c>
      <c r="D19" s="198"/>
      <c r="E19" s="305"/>
      <c r="F19" s="118" t="s">
        <v>175</v>
      </c>
      <c r="G19" s="284"/>
      <c r="H19" s="118" t="str">
        <f t="shared" si="0"/>
        <v/>
      </c>
      <c r="I19" s="116"/>
      <c r="J19" s="116"/>
      <c r="K19" s="285"/>
      <c r="L19" s="342"/>
      <c r="M19" s="113"/>
      <c r="N19" s="116"/>
      <c r="O19" s="333"/>
      <c r="AZ19" s="9" t="s">
        <v>174</v>
      </c>
      <c r="BA19" s="265" t="str">
        <f t="array" ref="BA19">D19&amp;"　"&amp;E19</f>
        <v>　</v>
      </c>
    </row>
    <row r="20" spans="2:57" ht="24.75" thickBot="1">
      <c r="B20" s="108">
        <v>12</v>
      </c>
      <c r="C20" s="109" t="s">
        <v>176</v>
      </c>
      <c r="D20" s="216"/>
      <c r="E20" s="328"/>
      <c r="F20" s="109" t="s">
        <v>175</v>
      </c>
      <c r="G20" s="345"/>
      <c r="H20" s="109" t="str">
        <f t="shared" si="0"/>
        <v/>
      </c>
      <c r="I20" s="50"/>
      <c r="J20" s="50"/>
      <c r="K20" s="329"/>
      <c r="L20" s="343"/>
      <c r="M20" s="218"/>
      <c r="N20" s="50"/>
      <c r="O20" s="334"/>
      <c r="AZ20" s="9" t="s">
        <v>174</v>
      </c>
      <c r="BA20" s="265" t="str">
        <f t="array" ref="BA20">D20&amp;"　"&amp;E20</f>
        <v>　</v>
      </c>
      <c r="BC20"/>
      <c r="BD20" s="132"/>
    </row>
    <row r="21" spans="2:57" ht="25.5" thickTop="1" thickBot="1">
      <c r="B21" s="13">
        <v>13</v>
      </c>
      <c r="C21" s="110" t="s">
        <v>176</v>
      </c>
      <c r="D21" s="215"/>
      <c r="E21" s="324"/>
      <c r="F21" s="110" t="s">
        <v>175</v>
      </c>
      <c r="G21" s="346"/>
      <c r="H21" s="110" t="str">
        <f t="shared" si="0"/>
        <v/>
      </c>
      <c r="I21" s="44"/>
      <c r="J21" s="44"/>
      <c r="K21" s="325"/>
      <c r="L21" s="344"/>
      <c r="M21" s="220"/>
      <c r="N21" s="44"/>
      <c r="O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c r="N23" s="723"/>
      <c r="O23" s="723"/>
    </row>
    <row r="24" spans="2:57" ht="12.75" thickBot="1">
      <c r="B24" s="724" t="s">
        <v>194</v>
      </c>
      <c r="C24" s="725"/>
      <c r="D24" s="254" t="s">
        <v>182</v>
      </c>
      <c r="E24" s="255" t="s">
        <v>181</v>
      </c>
      <c r="F24" s="779" t="s">
        <v>168</v>
      </c>
      <c r="G24" s="735"/>
      <c r="H24" s="735"/>
      <c r="I24" s="735"/>
      <c r="J24" s="735"/>
      <c r="K24" s="735"/>
      <c r="L24" s="735"/>
      <c r="M24" s="735"/>
      <c r="N24" s="736"/>
      <c r="O24" s="257" t="s">
        <v>411</v>
      </c>
    </row>
    <row r="25" spans="2:57" ht="13.5" thickTop="1" thickBot="1">
      <c r="B25" s="726"/>
      <c r="C25" s="727"/>
      <c r="D25" s="260"/>
      <c r="E25" s="261"/>
      <c r="F25" s="836"/>
      <c r="G25" s="733"/>
      <c r="H25" s="733"/>
      <c r="I25" s="733"/>
      <c r="J25" s="733"/>
      <c r="K25" s="733"/>
      <c r="L25" s="733"/>
      <c r="M25" s="733"/>
      <c r="N25" s="734"/>
      <c r="O25" s="259"/>
      <c r="BA25" s="266"/>
    </row>
    <row r="26" spans="2:57" s="132" customFormat="1">
      <c r="B26" s="7"/>
      <c r="C26" s="6"/>
      <c r="D26" s="6"/>
      <c r="E26" s="6"/>
      <c r="F26" s="6"/>
      <c r="G26" s="6"/>
      <c r="H26" s="6"/>
      <c r="I26" s="6"/>
      <c r="J26" s="6"/>
      <c r="K26" s="6"/>
      <c r="L26" s="6"/>
      <c r="M26" s="6"/>
      <c r="N26" s="6"/>
      <c r="O26" s="6"/>
      <c r="P26" s="6"/>
      <c r="Q26" s="6"/>
      <c r="R26" s="8"/>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ht="12.75" thickBot="1">
      <c r="C27" s="6"/>
      <c r="D27" s="6"/>
      <c r="E27" s="107" t="s">
        <v>433</v>
      </c>
      <c r="F27" s="6"/>
      <c r="G27" s="6"/>
      <c r="H27" s="6"/>
      <c r="I27" s="6"/>
      <c r="J27" s="6"/>
      <c r="K27" s="6"/>
      <c r="L27" s="6"/>
      <c r="M27" s="6"/>
      <c r="N27" s="6"/>
      <c r="O27" s="6"/>
      <c r="P27" s="6"/>
      <c r="Q27" s="6"/>
      <c r="R27" s="8"/>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E27" s="6"/>
    </row>
    <row r="28" spans="2:57" s="132" customFormat="1">
      <c r="E28" s="869"/>
      <c r="F28" s="870"/>
      <c r="G28" s="871"/>
      <c r="H28" s="872" t="s">
        <v>208</v>
      </c>
      <c r="I28" s="872"/>
      <c r="J28" s="872" t="s">
        <v>207</v>
      </c>
      <c r="K28" s="873"/>
      <c r="R28" s="6"/>
      <c r="S28" s="6"/>
      <c r="T28" s="6"/>
    </row>
    <row r="29" spans="2:57" s="132" customFormat="1">
      <c r="E29" s="864" t="s">
        <v>434</v>
      </c>
      <c r="F29" s="851" t="s">
        <v>501</v>
      </c>
      <c r="G29" s="851"/>
      <c r="H29" s="860"/>
      <c r="I29" s="860"/>
      <c r="J29" s="860"/>
      <c r="K29" s="862"/>
      <c r="M29" s="6"/>
      <c r="N29" s="6"/>
      <c r="O29" s="6"/>
    </row>
    <row r="30" spans="2:57" s="132" customFormat="1">
      <c r="E30" s="865"/>
      <c r="F30" s="852" t="s">
        <v>502</v>
      </c>
      <c r="G30" s="852"/>
      <c r="H30" s="858"/>
      <c r="I30" s="858"/>
      <c r="J30" s="858"/>
      <c r="K30" s="859"/>
      <c r="M30" s="6"/>
      <c r="N30" s="6"/>
      <c r="O30" s="6"/>
    </row>
    <row r="31" spans="2:57" s="132" customFormat="1">
      <c r="E31" s="867"/>
      <c r="F31" s="853" t="s">
        <v>503</v>
      </c>
      <c r="G31" s="853"/>
      <c r="H31" s="861"/>
      <c r="I31" s="861"/>
      <c r="J31" s="861"/>
      <c r="K31" s="863"/>
      <c r="M31" s="6"/>
      <c r="N31" s="6"/>
      <c r="O31" s="6"/>
    </row>
    <row r="32" spans="2:57" s="132" customFormat="1">
      <c r="E32" s="864" t="s">
        <v>435</v>
      </c>
      <c r="F32" s="851" t="s">
        <v>501</v>
      </c>
      <c r="G32" s="851"/>
      <c r="H32" s="860"/>
      <c r="I32" s="860"/>
      <c r="J32" s="860"/>
      <c r="K32" s="862"/>
      <c r="L32" s="7"/>
      <c r="M32" s="7"/>
      <c r="N32" s="7"/>
      <c r="O32" s="7"/>
      <c r="P32" s="7"/>
      <c r="Q32" s="7"/>
      <c r="R32" s="6"/>
      <c r="S32" s="7"/>
      <c r="T32" s="266"/>
    </row>
    <row r="33" spans="2:57" s="132" customFormat="1">
      <c r="E33" s="865"/>
      <c r="F33" s="852" t="s">
        <v>502</v>
      </c>
      <c r="G33" s="852"/>
      <c r="H33" s="858"/>
      <c r="I33" s="858"/>
      <c r="J33" s="858"/>
      <c r="K33" s="859"/>
      <c r="L33" s="7"/>
      <c r="M33" s="7"/>
      <c r="N33" s="7"/>
      <c r="O33" s="7"/>
      <c r="P33" s="7"/>
      <c r="Q33" s="7"/>
      <c r="R33" s="6"/>
      <c r="S33" s="7"/>
      <c r="T33" s="266"/>
    </row>
    <row r="34" spans="2:57" s="132" customFormat="1" ht="12.75" thickBot="1">
      <c r="E34" s="866"/>
      <c r="F34" s="850" t="s">
        <v>503</v>
      </c>
      <c r="G34" s="850"/>
      <c r="H34" s="857"/>
      <c r="I34" s="857"/>
      <c r="J34" s="857"/>
      <c r="K34" s="868"/>
      <c r="L34" s="7"/>
      <c r="M34" s="7"/>
      <c r="N34" s="7"/>
      <c r="O34" s="7"/>
      <c r="P34" s="7"/>
      <c r="Q34" s="7"/>
      <c r="R34" s="6"/>
      <c r="S34" s="7"/>
      <c r="T34" s="266"/>
    </row>
    <row r="35" spans="2:57" s="132" customFormat="1">
      <c r="B35" s="7"/>
      <c r="C35" s="6"/>
      <c r="D35" s="6"/>
      <c r="E35" s="6"/>
      <c r="F35" s="6"/>
      <c r="G35" s="6"/>
      <c r="H35" s="6"/>
      <c r="I35" s="6"/>
      <c r="J35" s="6"/>
      <c r="K35" s="6"/>
      <c r="L35" s="6"/>
      <c r="M35" s="6"/>
      <c r="N35" s="6"/>
      <c r="O35" s="6"/>
      <c r="P35" s="6"/>
      <c r="Q35" s="6"/>
      <c r="R35" s="8"/>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row>
    <row r="36" spans="2:57" s="132" customFormat="1">
      <c r="B36" s="805" t="s">
        <v>429</v>
      </c>
      <c r="C36" s="805"/>
      <c r="D36" s="805"/>
      <c r="E36" s="805"/>
      <c r="F36" s="805"/>
      <c r="G36" s="805"/>
      <c r="H36" s="805"/>
      <c r="I36" s="805"/>
      <c r="J36" s="805"/>
      <c r="K36" s="805"/>
      <c r="L36" s="805"/>
      <c r="M36" s="805"/>
      <c r="N36" s="805"/>
      <c r="O36" s="805"/>
      <c r="P36" s="6"/>
      <c r="Q36" s="6"/>
      <c r="R36" s="8"/>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row>
    <row r="37" spans="2:57" s="132" customFormat="1" ht="12" customHeight="1">
      <c r="B37" s="854" t="s">
        <v>504</v>
      </c>
      <c r="C37" s="855"/>
      <c r="D37" s="855"/>
      <c r="E37" s="855"/>
      <c r="F37" s="855"/>
      <c r="G37" s="855"/>
      <c r="H37" s="855"/>
      <c r="I37" s="855"/>
      <c r="J37" s="855"/>
      <c r="K37" s="855"/>
      <c r="L37" s="855"/>
      <c r="M37" s="855"/>
      <c r="N37" s="855"/>
      <c r="O37" s="856"/>
      <c r="P37" s="6"/>
      <c r="Q37" s="6"/>
      <c r="R37" s="8"/>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row>
    <row r="38" spans="2:57" s="132" customFormat="1">
      <c r="B38" s="799"/>
      <c r="C38" s="800"/>
      <c r="D38" s="800"/>
      <c r="E38" s="800"/>
      <c r="F38" s="800"/>
      <c r="G38" s="800"/>
      <c r="H38" s="800"/>
      <c r="I38" s="800"/>
      <c r="J38" s="800"/>
      <c r="K38" s="800"/>
      <c r="L38" s="800"/>
      <c r="M38" s="800"/>
      <c r="N38" s="800"/>
      <c r="O38" s="801"/>
      <c r="P38" s="6"/>
      <c r="Q38" s="6"/>
      <c r="R38" s="8"/>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C38" s="6"/>
      <c r="BD38" s="6"/>
    </row>
    <row r="39" spans="2:57" s="132" customFormat="1">
      <c r="B39" s="799"/>
      <c r="C39" s="800"/>
      <c r="D39" s="800"/>
      <c r="E39" s="800"/>
      <c r="F39" s="800"/>
      <c r="G39" s="800"/>
      <c r="H39" s="800"/>
      <c r="I39" s="800"/>
      <c r="J39" s="800"/>
      <c r="K39" s="800"/>
      <c r="L39" s="800"/>
      <c r="M39" s="800"/>
      <c r="N39" s="800"/>
      <c r="O39" s="801"/>
      <c r="P39" s="6"/>
      <c r="Q39" s="6"/>
      <c r="R39" s="8"/>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row r="40" spans="2:57" s="132" customFormat="1">
      <c r="B40" s="799"/>
      <c r="C40" s="800"/>
      <c r="D40" s="800"/>
      <c r="E40" s="800"/>
      <c r="F40" s="800"/>
      <c r="G40" s="800"/>
      <c r="H40" s="800"/>
      <c r="I40" s="800"/>
      <c r="J40" s="800"/>
      <c r="K40" s="800"/>
      <c r="L40" s="800"/>
      <c r="M40" s="800"/>
      <c r="N40" s="800"/>
      <c r="O40" s="801"/>
      <c r="P40" s="6"/>
      <c r="Q40" s="6"/>
      <c r="R40" s="8"/>
      <c r="S40" s="7"/>
      <c r="T40" s="7"/>
      <c r="U40" s="7"/>
      <c r="V40" s="7"/>
      <c r="W40" s="7"/>
      <c r="X40" s="7"/>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c r="BA40" s="266"/>
      <c r="BB40" s="6"/>
      <c r="BC40" s="6"/>
      <c r="BD40" s="6"/>
      <c r="BE40" s="6"/>
    </row>
    <row r="41" spans="2:57" s="132" customFormat="1">
      <c r="B41" s="799"/>
      <c r="C41" s="800"/>
      <c r="D41" s="800"/>
      <c r="E41" s="800"/>
      <c r="F41" s="800"/>
      <c r="G41" s="800"/>
      <c r="H41" s="800"/>
      <c r="I41" s="800"/>
      <c r="J41" s="800"/>
      <c r="K41" s="800"/>
      <c r="L41" s="800"/>
      <c r="M41" s="800"/>
      <c r="N41" s="800"/>
      <c r="O41" s="801"/>
      <c r="P41" s="6"/>
      <c r="Q41" s="6"/>
      <c r="R41" s="8"/>
      <c r="S41" s="7"/>
      <c r="T41" s="7"/>
      <c r="U41" s="7"/>
      <c r="V41" s="7"/>
      <c r="W41" s="7"/>
      <c r="X41" s="7"/>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c r="BA41" s="266"/>
      <c r="BB41" s="6"/>
      <c r="BC41" s="6"/>
      <c r="BD41" s="6"/>
      <c r="BE41" s="6"/>
    </row>
    <row r="42" spans="2:57" s="132" customFormat="1">
      <c r="B42" s="799"/>
      <c r="C42" s="800"/>
      <c r="D42" s="800"/>
      <c r="E42" s="800"/>
      <c r="F42" s="800"/>
      <c r="G42" s="800"/>
      <c r="H42" s="800"/>
      <c r="I42" s="800"/>
      <c r="J42" s="800"/>
      <c r="K42" s="800"/>
      <c r="L42" s="800"/>
      <c r="M42" s="800"/>
      <c r="N42" s="800"/>
      <c r="O42" s="801"/>
      <c r="P42" s="6"/>
      <c r="Q42" s="6"/>
      <c r="R42" s="8"/>
      <c r="S42" s="7"/>
      <c r="T42" s="7"/>
      <c r="U42" s="7"/>
      <c r="V42" s="7"/>
      <c r="W42" s="7"/>
      <c r="X42" s="7"/>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c r="BA42" s="266"/>
      <c r="BB42" s="6"/>
      <c r="BC42" s="6"/>
      <c r="BD42" s="6"/>
      <c r="BE42" s="6"/>
    </row>
    <row r="43" spans="2:57" s="132" customFormat="1">
      <c r="B43" s="799"/>
      <c r="C43" s="800"/>
      <c r="D43" s="800"/>
      <c r="E43" s="800"/>
      <c r="F43" s="800"/>
      <c r="G43" s="800"/>
      <c r="H43" s="800"/>
      <c r="I43" s="800"/>
      <c r="J43" s="800"/>
      <c r="K43" s="800"/>
      <c r="L43" s="800"/>
      <c r="M43" s="800"/>
      <c r="N43" s="800"/>
      <c r="O43" s="801"/>
      <c r="P43" s="6"/>
      <c r="Q43" s="6"/>
      <c r="R43" s="8"/>
      <c r="S43" s="7"/>
      <c r="T43" s="7"/>
      <c r="U43" s="7"/>
      <c r="V43" s="7"/>
      <c r="W43" s="7"/>
      <c r="X43" s="7"/>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c r="BA43" s="266"/>
      <c r="BB43" s="6"/>
      <c r="BC43" s="6"/>
      <c r="BD43" s="6"/>
      <c r="BE43" s="6"/>
    </row>
    <row r="44" spans="2:57" s="132" customFormat="1">
      <c r="B44" s="802"/>
      <c r="C44" s="803"/>
      <c r="D44" s="803"/>
      <c r="E44" s="803"/>
      <c r="F44" s="803"/>
      <c r="G44" s="803"/>
      <c r="H44" s="803"/>
      <c r="I44" s="803"/>
      <c r="J44" s="803"/>
      <c r="K44" s="803"/>
      <c r="L44" s="803"/>
      <c r="M44" s="803"/>
      <c r="N44" s="803"/>
      <c r="O44" s="804"/>
      <c r="P44" s="6"/>
      <c r="Q44" s="6"/>
      <c r="R44" s="8"/>
      <c r="S44" s="7"/>
      <c r="T44" s="7"/>
      <c r="U44" s="7"/>
      <c r="V44" s="7"/>
      <c r="W44" s="7"/>
      <c r="X44" s="7"/>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7"/>
      <c r="BA44" s="266"/>
      <c r="BB44" s="6"/>
      <c r="BC44" s="6"/>
      <c r="BD44" s="6"/>
      <c r="BE44" s="6"/>
    </row>
    <row r="45" spans="2:57" s="132" customFormat="1">
      <c r="B45" s="7"/>
      <c r="C45" s="6"/>
      <c r="D45" s="6"/>
      <c r="E45" s="6"/>
      <c r="F45" s="6"/>
      <c r="G45" s="6"/>
      <c r="H45" s="6"/>
      <c r="I45" s="6"/>
      <c r="J45" s="6"/>
      <c r="K45" s="6"/>
      <c r="L45" s="6"/>
      <c r="M45" s="6"/>
      <c r="N45" s="6"/>
      <c r="O45" s="6"/>
      <c r="P45" s="6"/>
      <c r="Q45" s="6"/>
      <c r="R45" s="8"/>
      <c r="S45" s="7"/>
      <c r="T45" s="7"/>
      <c r="U45" s="7"/>
      <c r="V45" s="7"/>
      <c r="W45" s="7"/>
      <c r="X45" s="7"/>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7"/>
      <c r="BA45" s="266"/>
      <c r="BB45" s="6"/>
      <c r="BC45" s="6"/>
      <c r="BD45" s="6"/>
      <c r="BE45" s="6"/>
    </row>
    <row r="47" spans="2:57">
      <c r="B47" s="6"/>
      <c r="D47" s="8"/>
      <c r="E47" s="7"/>
      <c r="F47" s="7"/>
      <c r="G47" s="7"/>
      <c r="H47" s="7"/>
      <c r="I47" s="7"/>
      <c r="J47" s="7"/>
      <c r="R47" s="6"/>
      <c r="S47" s="6"/>
      <c r="T47" s="6"/>
      <c r="U47" s="6"/>
      <c r="V47" s="6"/>
      <c r="W47" s="6"/>
      <c r="X47" s="6"/>
      <c r="AL47" s="7"/>
      <c r="AM47" s="262"/>
      <c r="AZ47" s="6"/>
      <c r="BA47" s="6"/>
    </row>
    <row r="48" spans="2:57">
      <c r="B48" s="6"/>
      <c r="D48" s="8"/>
      <c r="E48" s="7"/>
      <c r="F48" s="7"/>
      <c r="G48" s="7"/>
      <c r="H48" s="7"/>
      <c r="I48" s="7"/>
      <c r="J48" s="7"/>
      <c r="R48" s="6"/>
      <c r="S48" s="6"/>
      <c r="T48" s="6"/>
      <c r="U48" s="6"/>
      <c r="V48" s="6"/>
      <c r="W48" s="6"/>
      <c r="X48" s="6"/>
      <c r="AL48" s="7"/>
      <c r="AM48" s="262"/>
      <c r="AZ48" s="6"/>
      <c r="BA48" s="6"/>
    </row>
    <row r="49" spans="2:53">
      <c r="B49" s="6"/>
      <c r="D49" s="8"/>
      <c r="E49" s="7"/>
      <c r="F49" s="7"/>
      <c r="G49" s="7"/>
      <c r="H49" s="7"/>
      <c r="I49" s="7"/>
      <c r="J49" s="7"/>
      <c r="R49" s="6"/>
      <c r="S49" s="6"/>
      <c r="T49" s="6"/>
      <c r="U49" s="6"/>
      <c r="V49" s="6"/>
      <c r="W49" s="6"/>
      <c r="X49" s="6"/>
      <c r="AL49" s="7"/>
      <c r="AM49" s="262"/>
      <c r="AZ49" s="6"/>
      <c r="BA49" s="6"/>
    </row>
    <row r="50" spans="2:53">
      <c r="B50" s="6"/>
      <c r="D50" s="8"/>
      <c r="E50" s="7"/>
      <c r="F50" s="7"/>
      <c r="G50" s="7"/>
      <c r="H50" s="7"/>
      <c r="I50" s="7"/>
      <c r="J50" s="7"/>
      <c r="R50" s="6"/>
      <c r="S50" s="6"/>
      <c r="T50" s="6"/>
      <c r="U50" s="6"/>
      <c r="V50" s="6"/>
      <c r="W50" s="6"/>
      <c r="X50" s="6"/>
      <c r="AL50" s="7"/>
      <c r="AM50" s="262"/>
      <c r="AZ50" s="6"/>
      <c r="BA50" s="6"/>
    </row>
    <row r="51" spans="2:53">
      <c r="B51" s="6"/>
      <c r="D51" s="8"/>
      <c r="E51" s="7"/>
      <c r="F51" s="7"/>
      <c r="G51" s="7"/>
      <c r="H51" s="7"/>
      <c r="I51" s="7"/>
      <c r="J51" s="7"/>
      <c r="R51" s="6"/>
      <c r="S51" s="6"/>
      <c r="T51" s="6"/>
      <c r="U51" s="6"/>
      <c r="V51" s="6"/>
      <c r="W51" s="6"/>
      <c r="X51" s="6"/>
      <c r="AL51" s="7"/>
      <c r="AM51" s="262"/>
      <c r="AZ51" s="6"/>
      <c r="BA51" s="6"/>
    </row>
    <row r="52" spans="2:53">
      <c r="B52" s="6"/>
      <c r="D52" s="8"/>
      <c r="E52" s="7"/>
      <c r="F52" s="7"/>
      <c r="G52" s="7"/>
      <c r="H52" s="7"/>
      <c r="I52" s="7"/>
      <c r="J52" s="7"/>
      <c r="R52" s="6"/>
      <c r="S52" s="6"/>
      <c r="T52" s="6"/>
      <c r="U52" s="6"/>
      <c r="V52" s="6"/>
      <c r="W52" s="6"/>
      <c r="X52" s="6"/>
      <c r="AL52" s="7"/>
      <c r="AM52" s="262"/>
      <c r="AZ52" s="6"/>
      <c r="BA52" s="6"/>
    </row>
    <row r="53" spans="2:53">
      <c r="B53" s="6"/>
      <c r="D53" s="8"/>
      <c r="E53" s="7"/>
      <c r="F53" s="7"/>
      <c r="G53" s="7"/>
      <c r="H53" s="7"/>
      <c r="I53" s="7"/>
      <c r="J53" s="7"/>
      <c r="R53" s="6"/>
      <c r="S53" s="6"/>
      <c r="T53" s="6"/>
      <c r="U53" s="6"/>
      <c r="V53" s="6"/>
      <c r="W53" s="6"/>
      <c r="X53" s="6"/>
      <c r="AL53" s="7"/>
      <c r="AM53" s="262"/>
      <c r="AZ53" s="6"/>
      <c r="BA53" s="6"/>
    </row>
    <row r="54" spans="2:53">
      <c r="B54" s="6"/>
      <c r="D54" s="8"/>
      <c r="E54" s="7"/>
      <c r="F54" s="7"/>
      <c r="G54" s="7"/>
      <c r="H54" s="7"/>
      <c r="I54" s="7"/>
      <c r="J54" s="7"/>
      <c r="R54" s="6"/>
      <c r="S54" s="6"/>
      <c r="T54" s="6"/>
      <c r="U54" s="6"/>
      <c r="V54" s="6"/>
      <c r="W54" s="6"/>
      <c r="X54" s="6"/>
      <c r="AL54" s="7"/>
      <c r="AM54" s="262"/>
      <c r="AZ54" s="6"/>
      <c r="BA54" s="6"/>
    </row>
  </sheetData>
  <mergeCells count="50">
    <mergeCell ref="B1:E1"/>
    <mergeCell ref="B2:C2"/>
    <mergeCell ref="B3:C3"/>
    <mergeCell ref="D3:E3"/>
    <mergeCell ref="B4:C4"/>
    <mergeCell ref="D4:E4"/>
    <mergeCell ref="B5:C5"/>
    <mergeCell ref="D5:E5"/>
    <mergeCell ref="B6:O6"/>
    <mergeCell ref="B7:B8"/>
    <mergeCell ref="C7:C8"/>
    <mergeCell ref="D7:E7"/>
    <mergeCell ref="F7:F8"/>
    <mergeCell ref="H7:H8"/>
    <mergeCell ref="I7:I8"/>
    <mergeCell ref="K7:L7"/>
    <mergeCell ref="G7:G8"/>
    <mergeCell ref="J7:J8"/>
    <mergeCell ref="M7:M8"/>
    <mergeCell ref="N7:N8"/>
    <mergeCell ref="O7:O8"/>
    <mergeCell ref="B23:O23"/>
    <mergeCell ref="B24:C25"/>
    <mergeCell ref="E32:E34"/>
    <mergeCell ref="E29:E31"/>
    <mergeCell ref="J34:K34"/>
    <mergeCell ref="E28:G28"/>
    <mergeCell ref="F24:N24"/>
    <mergeCell ref="F25:N25"/>
    <mergeCell ref="H28:I28"/>
    <mergeCell ref="J28:K28"/>
    <mergeCell ref="J32:K32"/>
    <mergeCell ref="H29:I29"/>
    <mergeCell ref="H30:I30"/>
    <mergeCell ref="H31:I31"/>
    <mergeCell ref="H32:I32"/>
    <mergeCell ref="J29:K29"/>
    <mergeCell ref="J30:K30"/>
    <mergeCell ref="J31:K31"/>
    <mergeCell ref="B36:O36"/>
    <mergeCell ref="B37:O44"/>
    <mergeCell ref="H34:I34"/>
    <mergeCell ref="H33:I33"/>
    <mergeCell ref="J33:K33"/>
    <mergeCell ref="F34:G34"/>
    <mergeCell ref="F29:G29"/>
    <mergeCell ref="F30:G30"/>
    <mergeCell ref="F31:G31"/>
    <mergeCell ref="F32:G32"/>
    <mergeCell ref="F33:G33"/>
  </mergeCells>
  <phoneticPr fontId="7"/>
  <conditionalFormatting sqref="J9:J21">
    <cfRule type="duplicateValues" dxfId="16" priority="2"/>
  </conditionalFormatting>
  <conditionalFormatting sqref="BA9:BA21">
    <cfRule type="duplicateValues" dxfId="15" priority="1"/>
  </conditionalFormatting>
  <dataValidations count="8">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6 BA131042 BA196578 BA262114 BA327650 BA393186 BA458722 BA524258 BA589794 BA655330 BA720866 BA786402 BA851938 BA917474 BA983010" xr:uid="{48FA15CC-0379-4C4D-A013-2223C9820317}"/>
    <dataValidation type="list" allowBlank="1" showInputMessage="1" showErrorMessage="1" sqref="G9 C9" xr:uid="{D477EF6C-D7FE-496A-BE09-7CFE9DE03E3F}">
      <formula1>"監督,監督兼選手"</formula1>
    </dataValidation>
    <dataValidation type="list" allowBlank="1" showInputMessage="1" showErrorMessage="1" sqref="D5" xr:uid="{79CB8B06-1379-418E-9B9F-7923EF4D92C3}">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K9:K21" xr:uid="{C9F5DF1C-6259-4783-8D57-3D4CEB1CE457}">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N9:N21" xr:uid="{A53C4266-7772-4CBC-9C18-2DDD3692DF3B}">
      <formula1>",●"</formula1>
    </dataValidation>
    <dataValidation type="custom" allowBlank="1" showInputMessage="1" showErrorMessage="1" errorTitle="修正" error="氏名欄にスペースの使用不可" prompt="苗字と名前を分けて入力。空白スペースは不要。" sqref="G9:G21" xr:uid="{2C6244ED-F7B1-450E-9B89-4F167B2BFA05}">
      <formula1>NOT(COUNTIF(G9,"*　*"))</formula1>
    </dataValidation>
    <dataValidation type="list" allowBlank="1" showInputMessage="1" showErrorMessage="1" sqref="I9:I21" xr:uid="{8F1B87BA-96AD-4446-B4B9-4F805F8CC887}">
      <formula1>"○"</formula1>
    </dataValidation>
    <dataValidation type="custom" allowBlank="1" showInputMessage="1" showErrorMessage="1" sqref="D9:E21" xr:uid="{26992C3F-4609-4230-9929-62FEE30EDF91}">
      <formula1>NOT(COUNTIF(D9,"*　*"))</formula1>
    </dataValidation>
  </dataValidations>
  <printOptions horizontalCentered="1"/>
  <pageMargins left="0.39370078740157483" right="0.39370078740157483" top="0.59055118110236227" bottom="0.39370078740157483" header="0.31496062992125984" footer="0.31496062992125984"/>
  <pageSetup paperSize="9" scale="76"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42F-53C8-4527-9142-B8CB39FC8162}">
  <sheetPr codeName="Sheet22">
    <tabColor rgb="FF00B0F0"/>
    <pageSetUpPr fitToPage="1"/>
  </sheetPr>
  <dimension ref="B1:BE33"/>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10" width="5.625" style="6" customWidth="1"/>
    <col min="11" max="11" width="10" style="6" customWidth="1"/>
    <col min="12" max="12" width="10.25" style="6" bestFit="1" customWidth="1"/>
    <col min="13" max="13" width="5.25" style="6" bestFit="1" customWidth="1"/>
    <col min="14" max="14" width="12.625" style="6" customWidth="1"/>
    <col min="15" max="15" width="10.25" style="6" bestFit="1" customWidth="1"/>
    <col min="16" max="16" width="13.75" style="6" customWidth="1"/>
    <col min="17" max="17" width="1.25" style="6" customWidth="1"/>
    <col min="18" max="18" width="1.25" style="6" hidden="1" customWidth="1" outlineLevel="1"/>
    <col min="19" max="19" width="1.25" style="8" hidden="1" customWidth="1" outlineLevel="1"/>
    <col min="20"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12</v>
      </c>
      <c r="T2" s="107"/>
      <c r="U2" s="107"/>
      <c r="V2" s="107"/>
      <c r="W2" s="107"/>
      <c r="X2" s="107"/>
      <c r="AZ2" s="9" t="s">
        <v>174</v>
      </c>
    </row>
    <row r="3" spans="2:56" ht="24">
      <c r="B3" s="702" t="s">
        <v>428</v>
      </c>
      <c r="C3" s="702"/>
      <c r="D3" s="705" t="s">
        <v>216</v>
      </c>
      <c r="E3" s="705"/>
      <c r="T3" s="275"/>
      <c r="U3" s="275"/>
      <c r="V3" s="275"/>
      <c r="W3" s="275"/>
      <c r="X3" s="275"/>
      <c r="AZ3" s="9" t="s">
        <v>174</v>
      </c>
    </row>
    <row r="4" spans="2:56" ht="24.75" customHeight="1">
      <c r="B4" s="702" t="s">
        <v>172</v>
      </c>
      <c r="C4" s="702"/>
      <c r="D4" s="704" t="s">
        <v>195</v>
      </c>
      <c r="E4" s="704"/>
      <c r="T4" s="276"/>
      <c r="U4" s="276"/>
      <c r="V4" s="276"/>
      <c r="W4" s="276"/>
      <c r="X4" s="276"/>
      <c r="AZ4" s="9" t="s">
        <v>174</v>
      </c>
    </row>
    <row r="5" spans="2:56" ht="25.5" customHeight="1">
      <c r="B5" s="702" t="s">
        <v>170</v>
      </c>
      <c r="C5" s="702"/>
      <c r="D5" s="703" t="s">
        <v>17</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P6" s="723"/>
      <c r="T6" s="276"/>
      <c r="U6" s="276"/>
      <c r="V6" s="276"/>
      <c r="W6" s="276"/>
      <c r="X6" s="276"/>
      <c r="AZ6" s="9" t="s">
        <v>174</v>
      </c>
    </row>
    <row r="7" spans="2:56" ht="12" customHeight="1">
      <c r="B7" s="724" t="s">
        <v>191</v>
      </c>
      <c r="C7" s="878" t="s">
        <v>190</v>
      </c>
      <c r="D7" s="744" t="s">
        <v>188</v>
      </c>
      <c r="E7" s="822"/>
      <c r="F7" s="821" t="s">
        <v>187</v>
      </c>
      <c r="G7" s="788" t="s">
        <v>186</v>
      </c>
      <c r="H7" s="878" t="s">
        <v>190</v>
      </c>
      <c r="I7" s="788" t="s">
        <v>215</v>
      </c>
      <c r="J7" s="788" t="s">
        <v>214</v>
      </c>
      <c r="K7" s="876" t="s">
        <v>213</v>
      </c>
      <c r="L7" s="201" t="s">
        <v>440</v>
      </c>
      <c r="M7" s="721" t="s">
        <v>184</v>
      </c>
      <c r="N7" s="849"/>
      <c r="O7" s="838" t="s">
        <v>183</v>
      </c>
      <c r="P7" s="758" t="s">
        <v>193</v>
      </c>
      <c r="T7" s="276"/>
      <c r="U7" s="276"/>
      <c r="V7" s="276"/>
      <c r="W7" s="276"/>
      <c r="X7" s="276"/>
      <c r="AZ7" s="9"/>
      <c r="BA7" s="263" t="s">
        <v>296</v>
      </c>
    </row>
    <row r="8" spans="2:56" ht="12.75" customHeight="1" thickBot="1">
      <c r="B8" s="742"/>
      <c r="C8" s="879"/>
      <c r="D8" s="186" t="s">
        <v>182</v>
      </c>
      <c r="E8" s="267" t="s">
        <v>181</v>
      </c>
      <c r="F8" s="823"/>
      <c r="G8" s="789"/>
      <c r="H8" s="879"/>
      <c r="I8" s="823"/>
      <c r="J8" s="823"/>
      <c r="K8" s="877"/>
      <c r="L8" s="217" t="s">
        <v>439</v>
      </c>
      <c r="M8" s="106" t="s">
        <v>180</v>
      </c>
      <c r="N8" s="340" t="s">
        <v>179</v>
      </c>
      <c r="O8" s="839"/>
      <c r="P8" s="841" t="s">
        <v>193</v>
      </c>
      <c r="T8" s="276"/>
      <c r="U8" s="276"/>
      <c r="V8" s="276"/>
      <c r="W8" s="276"/>
      <c r="X8" s="276"/>
      <c r="AZ8" s="9"/>
      <c r="BA8" s="264" t="s">
        <v>126</v>
      </c>
    </row>
    <row r="9" spans="2:56" ht="24.75" thickTop="1">
      <c r="B9" s="16">
        <v>1</v>
      </c>
      <c r="C9" s="350" t="s">
        <v>178</v>
      </c>
      <c r="D9" s="299"/>
      <c r="E9" s="351"/>
      <c r="F9" s="41"/>
      <c r="G9" s="41"/>
      <c r="H9" s="14" t="s">
        <v>198</v>
      </c>
      <c r="I9" s="14" t="s">
        <v>198</v>
      </c>
      <c r="J9" s="352" t="s">
        <v>198</v>
      </c>
      <c r="K9" s="223"/>
      <c r="L9" s="354"/>
      <c r="M9" s="268"/>
      <c r="N9" s="341"/>
      <c r="O9" s="41"/>
      <c r="P9" s="332"/>
      <c r="T9" s="276"/>
      <c r="U9" s="276"/>
      <c r="V9" s="276"/>
      <c r="W9" s="276"/>
      <c r="X9" s="276"/>
      <c r="AZ9" s="9" t="s">
        <v>174</v>
      </c>
      <c r="BA9" s="265" t="str">
        <f t="array" ref="BA9">D9&amp;"　"&amp;E9</f>
        <v>　</v>
      </c>
      <c r="BC9" s="281" t="s">
        <v>385</v>
      </c>
      <c r="BD9" s="280" t="str">
        <f>VLOOKUP($D$3,リスト!$C$1:$J$32,4,FALSE)</f>
        <v>必置</v>
      </c>
    </row>
    <row r="10" spans="2:56" ht="24">
      <c r="B10" s="117">
        <v>2</v>
      </c>
      <c r="C10" s="251" t="s">
        <v>176</v>
      </c>
      <c r="D10" s="198"/>
      <c r="E10" s="305"/>
      <c r="F10" s="118" t="s">
        <v>175</v>
      </c>
      <c r="G10" s="116"/>
      <c r="H10" s="251" t="s">
        <v>198</v>
      </c>
      <c r="I10" s="118" t="s">
        <v>212</v>
      </c>
      <c r="J10" s="116"/>
      <c r="K10" s="348"/>
      <c r="L10" s="355"/>
      <c r="M10" s="285"/>
      <c r="N10" s="342"/>
      <c r="O10" s="116"/>
      <c r="P10" s="230"/>
      <c r="T10" s="277"/>
      <c r="U10" s="277"/>
      <c r="V10" s="277"/>
      <c r="W10" s="277"/>
      <c r="X10" s="277"/>
      <c r="AZ10" s="9" t="s">
        <v>174</v>
      </c>
      <c r="BA10" s="265" t="str">
        <f t="array" ref="BA10">D10&amp;"　"&amp;E10</f>
        <v>　</v>
      </c>
      <c r="BC10" s="281" t="s">
        <v>386</v>
      </c>
      <c r="BD10" s="280" t="str">
        <f>VLOOKUP($D$3,リスト!$C$1:$J$32,5,FALSE)</f>
        <v>不可</v>
      </c>
    </row>
    <row r="11" spans="2:56" ht="24">
      <c r="B11" s="117">
        <v>3</v>
      </c>
      <c r="C11" s="251" t="s">
        <v>176</v>
      </c>
      <c r="D11" s="198"/>
      <c r="E11" s="305"/>
      <c r="F11" s="118" t="s">
        <v>175</v>
      </c>
      <c r="G11" s="116"/>
      <c r="H11" s="251" t="s">
        <v>198</v>
      </c>
      <c r="I11" s="118" t="s">
        <v>212</v>
      </c>
      <c r="J11" s="116"/>
      <c r="K11" s="348"/>
      <c r="L11" s="355"/>
      <c r="M11" s="285"/>
      <c r="N11" s="342"/>
      <c r="O11" s="116"/>
      <c r="P11" s="230"/>
      <c r="AZ11" s="9" t="s">
        <v>174</v>
      </c>
      <c r="BA11" s="265" t="str">
        <f t="array" ref="BA11">D11&amp;"　"&amp;E11</f>
        <v>　</v>
      </c>
      <c r="BC11" s="281" t="s">
        <v>387</v>
      </c>
      <c r="BD11" s="280" t="str">
        <f>VLOOKUP($D$3,リスト!$C$1:$J$32,6,FALSE)</f>
        <v>―</v>
      </c>
    </row>
    <row r="12" spans="2:56" ht="24">
      <c r="B12" s="117">
        <v>4</v>
      </c>
      <c r="C12" s="251" t="s">
        <v>176</v>
      </c>
      <c r="D12" s="198"/>
      <c r="E12" s="305"/>
      <c r="F12" s="118" t="s">
        <v>175</v>
      </c>
      <c r="G12" s="116"/>
      <c r="H12" s="251" t="s">
        <v>198</v>
      </c>
      <c r="I12" s="118" t="s">
        <v>211</v>
      </c>
      <c r="J12" s="116"/>
      <c r="K12" s="348"/>
      <c r="L12" s="355"/>
      <c r="M12" s="285"/>
      <c r="N12" s="342"/>
      <c r="O12" s="116"/>
      <c r="P12" s="230"/>
      <c r="AZ12" s="9" t="s">
        <v>174</v>
      </c>
      <c r="BA12" s="265" t="str">
        <f t="array" ref="BA12">D12&amp;"　"&amp;E12</f>
        <v>　</v>
      </c>
      <c r="BC12" s="281" t="s">
        <v>430</v>
      </c>
      <c r="BD12" s="280" t="str">
        <f>VLOOKUP($D$3,リスト!$C$1:$J$32,7,FALSE)</f>
        <v>可</v>
      </c>
    </row>
    <row r="13" spans="2:56" ht="24">
      <c r="B13" s="117">
        <v>5</v>
      </c>
      <c r="C13" s="251" t="s">
        <v>176</v>
      </c>
      <c r="D13" s="198"/>
      <c r="E13" s="305"/>
      <c r="F13" s="118" t="s">
        <v>175</v>
      </c>
      <c r="G13" s="116"/>
      <c r="H13" s="251" t="s">
        <v>198</v>
      </c>
      <c r="I13" s="118" t="s">
        <v>211</v>
      </c>
      <c r="J13" s="116"/>
      <c r="K13" s="348"/>
      <c r="L13" s="355"/>
      <c r="M13" s="285"/>
      <c r="N13" s="342"/>
      <c r="O13" s="116"/>
      <c r="P13" s="230"/>
      <c r="AZ13" s="9" t="s">
        <v>174</v>
      </c>
      <c r="BA13" s="265" t="str">
        <f t="array" ref="BA13">D13&amp;"　"&amp;E13</f>
        <v>　</v>
      </c>
      <c r="BC13" s="281" t="s">
        <v>476</v>
      </c>
      <c r="BD13" s="280">
        <f>VLOOKUP($D$3,リスト!$C$1:$J$32,8,FALSE)</f>
        <v>10</v>
      </c>
    </row>
    <row r="14" spans="2:56" ht="24">
      <c r="B14" s="117">
        <v>6</v>
      </c>
      <c r="C14" s="251" t="s">
        <v>176</v>
      </c>
      <c r="D14" s="198"/>
      <c r="E14" s="305"/>
      <c r="F14" s="118" t="s">
        <v>175</v>
      </c>
      <c r="G14" s="116"/>
      <c r="H14" s="251" t="s">
        <v>198</v>
      </c>
      <c r="I14" s="118" t="s">
        <v>211</v>
      </c>
      <c r="J14" s="116"/>
      <c r="K14" s="348"/>
      <c r="L14" s="355"/>
      <c r="M14" s="285"/>
      <c r="N14" s="342"/>
      <c r="O14" s="116"/>
      <c r="P14" s="230"/>
      <c r="AZ14" s="9" t="s">
        <v>174</v>
      </c>
      <c r="BA14" s="265" t="str">
        <f t="array" ref="BA14">D14&amp;"　"&amp;E14</f>
        <v>　</v>
      </c>
    </row>
    <row r="15" spans="2:56" ht="24">
      <c r="B15" s="117">
        <v>7</v>
      </c>
      <c r="C15" s="251" t="s">
        <v>176</v>
      </c>
      <c r="D15" s="198"/>
      <c r="E15" s="305"/>
      <c r="F15" s="118" t="s">
        <v>175</v>
      </c>
      <c r="G15" s="116"/>
      <c r="H15" s="251" t="s">
        <v>198</v>
      </c>
      <c r="I15" s="347" t="s">
        <v>210</v>
      </c>
      <c r="J15" s="116"/>
      <c r="K15" s="348"/>
      <c r="L15" s="355"/>
      <c r="M15" s="285"/>
      <c r="N15" s="342"/>
      <c r="O15" s="116"/>
      <c r="P15" s="230"/>
      <c r="AZ15" s="9" t="s">
        <v>174</v>
      </c>
      <c r="BA15" s="265" t="str">
        <f t="array" ref="BA15">D15&amp;"　"&amp;E15</f>
        <v>　</v>
      </c>
      <c r="BC15" s="282" t="s">
        <v>173</v>
      </c>
      <c r="BD15" s="272">
        <v>45901</v>
      </c>
    </row>
    <row r="16" spans="2:56" ht="24">
      <c r="B16" s="117">
        <v>8</v>
      </c>
      <c r="C16" s="251" t="s">
        <v>176</v>
      </c>
      <c r="D16" s="198"/>
      <c r="E16" s="305"/>
      <c r="F16" s="118" t="s">
        <v>175</v>
      </c>
      <c r="G16" s="116"/>
      <c r="H16" s="251" t="s">
        <v>198</v>
      </c>
      <c r="I16" s="347" t="s">
        <v>210</v>
      </c>
      <c r="J16" s="116"/>
      <c r="K16" s="348"/>
      <c r="L16" s="355"/>
      <c r="M16" s="285"/>
      <c r="N16" s="342"/>
      <c r="O16" s="116"/>
      <c r="P16" s="230"/>
      <c r="AZ16" s="9" t="s">
        <v>174</v>
      </c>
      <c r="BA16" s="265" t="str">
        <f t="array" ref="BA16">D16&amp;"　"&amp;E16</f>
        <v>　</v>
      </c>
    </row>
    <row r="17" spans="2:57" ht="24">
      <c r="B17" s="117">
        <v>9</v>
      </c>
      <c r="C17" s="251" t="s">
        <v>176</v>
      </c>
      <c r="D17" s="198"/>
      <c r="E17" s="305"/>
      <c r="F17" s="118" t="s">
        <v>175</v>
      </c>
      <c r="G17" s="116"/>
      <c r="H17" s="251" t="s">
        <v>209</v>
      </c>
      <c r="I17" s="429"/>
      <c r="J17" s="116"/>
      <c r="K17" s="348"/>
      <c r="L17" s="355"/>
      <c r="M17" s="285"/>
      <c r="N17" s="342"/>
      <c r="O17" s="116"/>
      <c r="P17" s="230"/>
      <c r="AZ17" s="9" t="s">
        <v>174</v>
      </c>
      <c r="BA17" s="265" t="str">
        <f t="array" ref="BA17">D17&amp;"　"&amp;E17</f>
        <v>　</v>
      </c>
    </row>
    <row r="18" spans="2:57" ht="24.75" thickBot="1">
      <c r="B18" s="20">
        <v>10</v>
      </c>
      <c r="C18" s="252" t="s">
        <v>176</v>
      </c>
      <c r="D18" s="195"/>
      <c r="E18" s="306"/>
      <c r="F18" s="119" t="s">
        <v>175</v>
      </c>
      <c r="G18" s="120"/>
      <c r="H18" s="252" t="s">
        <v>209</v>
      </c>
      <c r="I18" s="430"/>
      <c r="J18" s="120"/>
      <c r="K18" s="349"/>
      <c r="L18" s="356"/>
      <c r="M18" s="273"/>
      <c r="N18" s="353"/>
      <c r="O18" s="120"/>
      <c r="P18" s="231"/>
      <c r="AZ18" s="9" t="s">
        <v>174</v>
      </c>
      <c r="BA18" s="265" t="str">
        <f t="array" ref="BA18">D18&amp;"　"&amp;E18</f>
        <v>　</v>
      </c>
    </row>
    <row r="19" spans="2:57">
      <c r="B19" s="9"/>
    </row>
    <row r="20" spans="2:57" ht="12.75" thickBot="1">
      <c r="B20" s="723" t="s">
        <v>431</v>
      </c>
      <c r="C20" s="723"/>
      <c r="D20" s="723"/>
      <c r="E20" s="723"/>
      <c r="F20" s="723"/>
      <c r="G20" s="723"/>
      <c r="H20" s="723"/>
      <c r="I20" s="723"/>
      <c r="J20" s="723"/>
      <c r="K20" s="723"/>
      <c r="L20" s="723"/>
      <c r="M20" s="723"/>
      <c r="N20" s="723"/>
      <c r="O20" s="723"/>
      <c r="P20" s="723"/>
    </row>
    <row r="21" spans="2:57" ht="12.75" thickBot="1">
      <c r="B21" s="724" t="s">
        <v>194</v>
      </c>
      <c r="C21" s="725"/>
      <c r="D21" s="254" t="s">
        <v>182</v>
      </c>
      <c r="E21" s="255" t="s">
        <v>181</v>
      </c>
      <c r="F21" s="779" t="s">
        <v>168</v>
      </c>
      <c r="G21" s="735"/>
      <c r="H21" s="735"/>
      <c r="I21" s="735"/>
      <c r="J21" s="735"/>
      <c r="K21" s="735"/>
      <c r="L21" s="735"/>
      <c r="M21" s="735"/>
      <c r="N21" s="736"/>
      <c r="O21" s="256"/>
      <c r="P21" s="257" t="s">
        <v>411</v>
      </c>
    </row>
    <row r="22" spans="2:57" ht="13.5" thickTop="1" thickBot="1">
      <c r="B22" s="726"/>
      <c r="C22" s="727"/>
      <c r="D22" s="260"/>
      <c r="E22" s="261"/>
      <c r="F22" s="836"/>
      <c r="G22" s="733"/>
      <c r="H22" s="733"/>
      <c r="I22" s="733"/>
      <c r="J22" s="733"/>
      <c r="K22" s="733"/>
      <c r="L22" s="733"/>
      <c r="M22" s="733"/>
      <c r="N22" s="734"/>
      <c r="O22" s="258"/>
      <c r="P22" s="259"/>
      <c r="BA22" s="266"/>
    </row>
    <row r="23" spans="2:57" s="132" customFormat="1">
      <c r="B23" s="7"/>
      <c r="C23" s="6"/>
      <c r="D23" s="6"/>
      <c r="E23" s="6"/>
      <c r="F23" s="6"/>
      <c r="G23" s="6"/>
      <c r="H23" s="6"/>
      <c r="I23" s="6"/>
      <c r="J23" s="6"/>
      <c r="K23" s="6"/>
      <c r="L23" s="6"/>
      <c r="M23" s="6"/>
      <c r="N23" s="6"/>
      <c r="O23" s="6"/>
      <c r="P23" s="6"/>
      <c r="Q23" s="6"/>
      <c r="R23" s="6"/>
      <c r="S23" s="8"/>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E23" s="6"/>
    </row>
    <row r="24" spans="2:57" s="132" customFormat="1">
      <c r="B24" s="805" t="s">
        <v>429</v>
      </c>
      <c r="C24" s="805"/>
      <c r="D24" s="805"/>
      <c r="E24" s="805"/>
      <c r="F24" s="805"/>
      <c r="G24" s="805"/>
      <c r="H24" s="805"/>
      <c r="I24" s="805"/>
      <c r="J24" s="805"/>
      <c r="K24" s="805"/>
      <c r="L24" s="805"/>
      <c r="M24" s="805"/>
      <c r="N24" s="805"/>
      <c r="O24" s="805"/>
      <c r="P24" s="805"/>
      <c r="Q24" s="6"/>
      <c r="R24" s="6"/>
      <c r="S24" s="8"/>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row>
    <row r="25" spans="2:57" s="132" customFormat="1">
      <c r="B25" s="796" t="s">
        <v>438</v>
      </c>
      <c r="C25" s="797"/>
      <c r="D25" s="797"/>
      <c r="E25" s="797"/>
      <c r="F25" s="797"/>
      <c r="G25" s="797"/>
      <c r="H25" s="797"/>
      <c r="I25" s="797"/>
      <c r="J25" s="797"/>
      <c r="K25" s="797"/>
      <c r="L25" s="797"/>
      <c r="M25" s="797"/>
      <c r="N25" s="797"/>
      <c r="O25" s="797"/>
      <c r="P25" s="798"/>
      <c r="Q25" s="6"/>
      <c r="R25" s="6"/>
      <c r="S25" s="8"/>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row>
    <row r="26" spans="2:57" s="132" customFormat="1">
      <c r="B26" s="799"/>
      <c r="C26" s="800"/>
      <c r="D26" s="800"/>
      <c r="E26" s="800"/>
      <c r="F26" s="800"/>
      <c r="G26" s="800"/>
      <c r="H26" s="800"/>
      <c r="I26" s="800"/>
      <c r="J26" s="800"/>
      <c r="K26" s="800"/>
      <c r="L26" s="800"/>
      <c r="M26" s="800"/>
      <c r="N26" s="800"/>
      <c r="O26" s="800"/>
      <c r="P26" s="801"/>
      <c r="Q26" s="6"/>
      <c r="R26" s="6"/>
      <c r="S26" s="8"/>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C26" s="6"/>
      <c r="BD26" s="6"/>
    </row>
    <row r="27" spans="2:57" s="132" customFormat="1">
      <c r="B27" s="799"/>
      <c r="C27" s="800"/>
      <c r="D27" s="800"/>
      <c r="E27" s="800"/>
      <c r="F27" s="800"/>
      <c r="G27" s="800"/>
      <c r="H27" s="800"/>
      <c r="I27" s="800"/>
      <c r="J27" s="800"/>
      <c r="K27" s="800"/>
      <c r="L27" s="800"/>
      <c r="M27" s="800"/>
      <c r="N27" s="800"/>
      <c r="O27" s="800"/>
      <c r="P27" s="801"/>
      <c r="Q27" s="6"/>
      <c r="R27" s="6"/>
      <c r="S27" s="8"/>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99"/>
      <c r="C28" s="800"/>
      <c r="D28" s="800"/>
      <c r="E28" s="800"/>
      <c r="F28" s="800"/>
      <c r="G28" s="800"/>
      <c r="H28" s="800"/>
      <c r="I28" s="800"/>
      <c r="J28" s="800"/>
      <c r="K28" s="800"/>
      <c r="L28" s="800"/>
      <c r="M28" s="800"/>
      <c r="N28" s="800"/>
      <c r="O28" s="800"/>
      <c r="P28" s="801"/>
      <c r="Q28" s="6"/>
      <c r="R28" s="6"/>
      <c r="S28" s="8"/>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0"/>
      <c r="M29" s="800"/>
      <c r="N29" s="800"/>
      <c r="O29" s="800"/>
      <c r="P29" s="801"/>
      <c r="Q29" s="6"/>
      <c r="R29" s="6"/>
      <c r="S29" s="8"/>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0"/>
      <c r="M30" s="800"/>
      <c r="N30" s="800"/>
      <c r="O30" s="800"/>
      <c r="P30" s="801"/>
      <c r="Q30" s="6"/>
      <c r="R30" s="6"/>
      <c r="S30" s="8"/>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9"/>
      <c r="C31" s="800"/>
      <c r="D31" s="800"/>
      <c r="E31" s="800"/>
      <c r="F31" s="800"/>
      <c r="G31" s="800"/>
      <c r="H31" s="800"/>
      <c r="I31" s="800"/>
      <c r="J31" s="800"/>
      <c r="K31" s="800"/>
      <c r="L31" s="800"/>
      <c r="M31" s="800"/>
      <c r="N31" s="800"/>
      <c r="O31" s="800"/>
      <c r="P31" s="801"/>
      <c r="Q31" s="6"/>
      <c r="R31" s="6"/>
      <c r="S31" s="8"/>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2"/>
      <c r="C32" s="803"/>
      <c r="D32" s="803"/>
      <c r="E32" s="803"/>
      <c r="F32" s="803"/>
      <c r="G32" s="803"/>
      <c r="H32" s="803"/>
      <c r="I32" s="803"/>
      <c r="J32" s="803"/>
      <c r="K32" s="803"/>
      <c r="L32" s="803"/>
      <c r="M32" s="803"/>
      <c r="N32" s="803"/>
      <c r="O32" s="803"/>
      <c r="P32" s="804"/>
      <c r="Q32" s="6"/>
      <c r="R32" s="6"/>
      <c r="S32" s="8"/>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
      <c r="C33" s="6"/>
      <c r="D33" s="6"/>
      <c r="E33" s="6"/>
      <c r="F33" s="6"/>
      <c r="G33" s="6"/>
      <c r="H33" s="6"/>
      <c r="I33" s="6"/>
      <c r="J33" s="6"/>
      <c r="K33" s="6"/>
      <c r="L33" s="6"/>
      <c r="M33" s="6"/>
      <c r="N33" s="6"/>
      <c r="O33" s="6"/>
      <c r="P33" s="6"/>
      <c r="Q33" s="6"/>
      <c r="R33" s="6"/>
      <c r="S33" s="8"/>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sheetData>
  <mergeCells count="27">
    <mergeCell ref="B1:E1"/>
    <mergeCell ref="B2:C2"/>
    <mergeCell ref="B3:C3"/>
    <mergeCell ref="D3:E3"/>
    <mergeCell ref="B4:C4"/>
    <mergeCell ref="D4:E4"/>
    <mergeCell ref="B5:C5"/>
    <mergeCell ref="D5:E5"/>
    <mergeCell ref="B6:P6"/>
    <mergeCell ref="B7:B8"/>
    <mergeCell ref="C7:C8"/>
    <mergeCell ref="D7:E7"/>
    <mergeCell ref="F7:F8"/>
    <mergeCell ref="G7:G8"/>
    <mergeCell ref="H7:H8"/>
    <mergeCell ref="B24:P24"/>
    <mergeCell ref="B25:P32"/>
    <mergeCell ref="K7:K8"/>
    <mergeCell ref="B21:C22"/>
    <mergeCell ref="F21:N21"/>
    <mergeCell ref="F22:N22"/>
    <mergeCell ref="J7:J8"/>
    <mergeCell ref="M7:N7"/>
    <mergeCell ref="O7:O8"/>
    <mergeCell ref="P7:P8"/>
    <mergeCell ref="B20:P20"/>
    <mergeCell ref="I7:I8"/>
  </mergeCells>
  <phoneticPr fontId="7"/>
  <conditionalFormatting sqref="BA9:BA18">
    <cfRule type="duplicateValues" dxfId="14" priority="16"/>
  </conditionalFormatting>
  <dataValidations count="8">
    <dataValidation type="custom" allowBlank="1" showInputMessage="1" showErrorMessage="1" errorTitle="修正" error="氏名欄にスペースの使用不可" prompt="苗字と名前を分けて入力。空白スペースは不要。" sqref="D9:E18" xr:uid="{B5247348-3664-4CBC-AACB-2E4B2E17457B}">
      <formula1>NOT(COUNTIF(D9,"*　*"))</formula1>
    </dataValidation>
    <dataValidation type="list" allowBlank="1" showInputMessage="1" showErrorMessage="1" sqref="O9:O18" xr:uid="{ED4694E7-0920-45BE-B7F0-E938648311B1}">
      <formula1>",●"</formula1>
    </dataValidation>
    <dataValidation type="list" allowBlank="1" showInputMessage="1" showErrorMessage="1" sqref="M9:M18" xr:uid="{EC806B67-2A75-4BA2-8C14-AAD9DA268EDE}">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8D658D86-25C6-4ACA-8CEB-F49A1162AFE4}">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077D4785-8AE0-4947-B329-3A6FE2B79529}">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4 BA131030 BA196566 BA262102 BA327638 BA393174 BA458710 BA524246 BA589782 BA655318 BA720854 BA786390 BA851926 BA917462 BA982998" xr:uid="{11554B1A-620A-4FB7-9C80-5FA728EA6096}"/>
    <dataValidation type="list" allowBlank="1" showInputMessage="1" showErrorMessage="1" sqref="I17:I18" xr:uid="{6DEA78A6-4638-4473-8F11-ECBEBE2934AA}">
      <formula1>"73kg以下,90kg以下,無差別"</formula1>
    </dataValidation>
    <dataValidation type="list" allowBlank="1" showInputMessage="1" showErrorMessage="1" sqref="L9" xr:uid="{99DC6253-B330-41B0-87B1-3211BDC9AF50}">
      <formula1>"A,B,C"</formula1>
    </dataValidation>
  </dataValidations>
  <printOptions horizontalCentered="1"/>
  <pageMargins left="0.39370078740157483" right="0.39370078740157483" top="0.59055118110236227" bottom="0.39370078740157483" header="0.31496062992125984" footer="0.31496062992125984"/>
  <pageSetup paperSize="9" scale="73"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52E7-D6C2-47B6-8B27-87EFF0888F98}">
  <sheetPr codeName="Sheet23">
    <tabColor rgb="FF00B0F0"/>
    <pageSetUpPr fitToPage="1"/>
  </sheetPr>
  <dimension ref="B1:BE30"/>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11" width="5.625" style="6" customWidth="1"/>
    <col min="12" max="12" width="5.25" style="6" bestFit="1" customWidth="1"/>
    <col min="13" max="13" width="12.5" style="6" customWidth="1"/>
    <col min="14" max="14" width="5.625" style="6" customWidth="1"/>
    <col min="15" max="15" width="13.75" style="6" customWidth="1"/>
    <col min="16" max="16" width="1.25" style="6" customWidth="1"/>
    <col min="17" max="17" width="1.25" style="6" hidden="1" customWidth="1" outlineLevel="1"/>
    <col min="18" max="18" width="1.25" style="8" hidden="1" customWidth="1" outlineLevel="1"/>
    <col min="19" max="51" width="1.25" style="7"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 t="s">
        <v>174</v>
      </c>
    </row>
    <row r="2" spans="2:56" ht="24">
      <c r="B2" s="702" t="s">
        <v>427</v>
      </c>
      <c r="C2" s="702"/>
      <c r="D2" s="253" t="s">
        <v>328</v>
      </c>
      <c r="E2" s="253">
        <v>13</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9" t="s">
        <v>174</v>
      </c>
    </row>
    <row r="3" spans="2:56" ht="24">
      <c r="B3" s="702" t="s">
        <v>428</v>
      </c>
      <c r="C3" s="702"/>
      <c r="D3" s="705" t="s">
        <v>225</v>
      </c>
      <c r="E3" s="70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9" t="s">
        <v>174</v>
      </c>
    </row>
    <row r="4" spans="2:56" ht="24.75" customHeight="1">
      <c r="B4" s="702" t="s">
        <v>172</v>
      </c>
      <c r="C4" s="702"/>
      <c r="D4" s="704" t="s">
        <v>224</v>
      </c>
      <c r="E4" s="704"/>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9" t="s">
        <v>174</v>
      </c>
    </row>
    <row r="5" spans="2:56" ht="25.5" customHeight="1">
      <c r="B5" s="702" t="s">
        <v>170</v>
      </c>
      <c r="C5" s="702"/>
      <c r="D5" s="703" t="s">
        <v>17</v>
      </c>
      <c r="E5" s="703"/>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9" t="s">
        <v>174</v>
      </c>
    </row>
    <row r="7" spans="2:56" ht="12" customHeight="1">
      <c r="B7" s="724" t="s">
        <v>191</v>
      </c>
      <c r="C7" s="878" t="s">
        <v>190</v>
      </c>
      <c r="D7" s="744" t="s">
        <v>188</v>
      </c>
      <c r="E7" s="822"/>
      <c r="F7" s="788" t="s">
        <v>187</v>
      </c>
      <c r="G7" s="880" t="s">
        <v>258</v>
      </c>
      <c r="H7" s="788" t="s">
        <v>186</v>
      </c>
      <c r="I7" s="878" t="s">
        <v>190</v>
      </c>
      <c r="J7" s="788" t="s">
        <v>223</v>
      </c>
      <c r="K7" s="788" t="s">
        <v>214</v>
      </c>
      <c r="L7" s="721" t="s">
        <v>184</v>
      </c>
      <c r="M7" s="849"/>
      <c r="N7" s="838" t="s">
        <v>183</v>
      </c>
      <c r="O7" s="758" t="s">
        <v>193</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9"/>
      <c r="BA7" s="263" t="s">
        <v>296</v>
      </c>
    </row>
    <row r="8" spans="2:56" ht="12.75" customHeight="1" thickBot="1">
      <c r="B8" s="742"/>
      <c r="C8" s="879"/>
      <c r="D8" s="186" t="s">
        <v>182</v>
      </c>
      <c r="E8" s="267" t="s">
        <v>181</v>
      </c>
      <c r="F8" s="789"/>
      <c r="G8" s="877"/>
      <c r="H8" s="823"/>
      <c r="I8" s="879"/>
      <c r="J8" s="823"/>
      <c r="K8" s="823"/>
      <c r="L8" s="106" t="s">
        <v>180</v>
      </c>
      <c r="M8" s="340" t="s">
        <v>179</v>
      </c>
      <c r="N8" s="839"/>
      <c r="O8" s="841" t="s">
        <v>193</v>
      </c>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9"/>
      <c r="BA8" s="264" t="s">
        <v>126</v>
      </c>
    </row>
    <row r="9" spans="2:56" ht="24.75" thickTop="1">
      <c r="B9" s="16">
        <v>1</v>
      </c>
      <c r="C9" s="160" t="s">
        <v>202</v>
      </c>
      <c r="D9" s="299"/>
      <c r="E9" s="351"/>
      <c r="F9" s="43"/>
      <c r="G9" s="439"/>
      <c r="H9" s="15" t="str">
        <f>IF(G9="","",DATEDIF(G9,$BD$15,"y"))</f>
        <v/>
      </c>
      <c r="I9" s="160"/>
      <c r="J9" s="43" t="s">
        <v>326</v>
      </c>
      <c r="K9" s="45" t="s">
        <v>319</v>
      </c>
      <c r="L9" s="268"/>
      <c r="M9" s="341"/>
      <c r="N9" s="41"/>
      <c r="O9" s="332"/>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9" t="s">
        <v>174</v>
      </c>
      <c r="BA9" s="265" t="str">
        <f>D9&amp;"　"&amp;E9</f>
        <v>　</v>
      </c>
      <c r="BC9" s="281" t="s">
        <v>385</v>
      </c>
      <c r="BD9" s="280" t="str">
        <f>VLOOKUP($D$3,リスト!$C$1:$J$32,4,FALSE)</f>
        <v>必置</v>
      </c>
    </row>
    <row r="10" spans="2:56" ht="24">
      <c r="B10" s="117">
        <v>2</v>
      </c>
      <c r="C10" s="251" t="s">
        <v>176</v>
      </c>
      <c r="D10" s="198"/>
      <c r="E10" s="305"/>
      <c r="F10" s="116"/>
      <c r="G10" s="440"/>
      <c r="H10" s="15" t="str">
        <f t="shared" ref="H10:H17" si="0">IF(G10="","",DATEDIF(G10,$BD$15,"y"))</f>
        <v/>
      </c>
      <c r="I10" s="251" t="s">
        <v>176</v>
      </c>
      <c r="J10" s="15" t="s">
        <v>222</v>
      </c>
      <c r="K10" s="116"/>
      <c r="L10" s="285"/>
      <c r="M10" s="342"/>
      <c r="N10" s="116"/>
      <c r="O10" s="230"/>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9" t="s">
        <v>174</v>
      </c>
      <c r="BA10" s="265" t="str">
        <f t="shared" ref="BA10:BA17" si="1">D10&amp;"　"&amp;E10</f>
        <v>　</v>
      </c>
      <c r="BC10" s="281" t="s">
        <v>386</v>
      </c>
      <c r="BD10" s="280" t="str">
        <f>VLOOKUP($D$3,リスト!$C$1:$J$32,5,FALSE)</f>
        <v>可</v>
      </c>
    </row>
    <row r="11" spans="2:56" ht="24">
      <c r="B11" s="117">
        <v>3</v>
      </c>
      <c r="C11" s="251" t="s">
        <v>176</v>
      </c>
      <c r="D11" s="198"/>
      <c r="E11" s="305"/>
      <c r="F11" s="116"/>
      <c r="G11" s="440"/>
      <c r="H11" s="15" t="str">
        <f t="shared" si="0"/>
        <v/>
      </c>
      <c r="I11" s="251" t="s">
        <v>176</v>
      </c>
      <c r="J11" s="15" t="s">
        <v>221</v>
      </c>
      <c r="K11" s="116"/>
      <c r="L11" s="285"/>
      <c r="M11" s="342"/>
      <c r="N11" s="116"/>
      <c r="O11" s="230"/>
      <c r="AZ11" s="9" t="s">
        <v>174</v>
      </c>
      <c r="BA11" s="265" t="str">
        <f t="shared" si="1"/>
        <v>　</v>
      </c>
      <c r="BC11" s="281" t="s">
        <v>387</v>
      </c>
      <c r="BD11" s="280" t="str">
        <f>VLOOKUP($D$3,リスト!$C$1:$J$32,6,FALSE)</f>
        <v>減じない</v>
      </c>
    </row>
    <row r="12" spans="2:56" ht="24">
      <c r="B12" s="117">
        <v>4</v>
      </c>
      <c r="C12" s="251" t="s">
        <v>176</v>
      </c>
      <c r="D12" s="198"/>
      <c r="E12" s="305"/>
      <c r="F12" s="116"/>
      <c r="G12" s="440"/>
      <c r="H12" s="15" t="str">
        <f t="shared" si="0"/>
        <v/>
      </c>
      <c r="I12" s="251" t="s">
        <v>176</v>
      </c>
      <c r="J12" s="118" t="s">
        <v>220</v>
      </c>
      <c r="K12" s="116"/>
      <c r="L12" s="285"/>
      <c r="M12" s="342"/>
      <c r="N12" s="116"/>
      <c r="O12" s="230"/>
      <c r="AZ12" s="9" t="s">
        <v>174</v>
      </c>
      <c r="BA12" s="265" t="str">
        <f t="shared" si="1"/>
        <v>　</v>
      </c>
      <c r="BC12" s="281" t="s">
        <v>430</v>
      </c>
      <c r="BD12" s="280" t="str">
        <f>VLOOKUP($D$3,リスト!$C$1:$J$32,7,FALSE)</f>
        <v>可</v>
      </c>
    </row>
    <row r="13" spans="2:56" ht="24">
      <c r="B13" s="117">
        <v>5</v>
      </c>
      <c r="C13" s="251" t="s">
        <v>176</v>
      </c>
      <c r="D13" s="198"/>
      <c r="E13" s="305"/>
      <c r="F13" s="118" t="s">
        <v>217</v>
      </c>
      <c r="G13" s="440"/>
      <c r="H13" s="15" t="str">
        <f t="shared" si="0"/>
        <v/>
      </c>
      <c r="I13" s="251" t="s">
        <v>176</v>
      </c>
      <c r="J13" s="118" t="s">
        <v>219</v>
      </c>
      <c r="K13" s="116"/>
      <c r="L13" s="285"/>
      <c r="M13" s="342"/>
      <c r="N13" s="116"/>
      <c r="O13" s="230"/>
      <c r="AZ13" s="9" t="s">
        <v>174</v>
      </c>
      <c r="BA13" s="265" t="str">
        <f t="shared" si="1"/>
        <v>　</v>
      </c>
      <c r="BC13" s="281" t="s">
        <v>476</v>
      </c>
      <c r="BD13" s="280">
        <f>VLOOKUP($D$3,リスト!$C$1:$J$32,8,FALSE)</f>
        <v>9</v>
      </c>
    </row>
    <row r="14" spans="2:56" ht="24">
      <c r="B14" s="117">
        <v>6</v>
      </c>
      <c r="C14" s="251" t="s">
        <v>176</v>
      </c>
      <c r="D14" s="198"/>
      <c r="E14" s="305"/>
      <c r="F14" s="116"/>
      <c r="G14" s="440"/>
      <c r="H14" s="15" t="str">
        <f t="shared" si="0"/>
        <v/>
      </c>
      <c r="I14" s="251" t="s">
        <v>176</v>
      </c>
      <c r="J14" s="118" t="s">
        <v>327</v>
      </c>
      <c r="K14" s="116"/>
      <c r="L14" s="285"/>
      <c r="M14" s="342"/>
      <c r="N14" s="116"/>
      <c r="O14" s="230"/>
      <c r="AZ14" s="9" t="s">
        <v>174</v>
      </c>
      <c r="BA14" s="265" t="str">
        <f t="shared" si="1"/>
        <v>　</v>
      </c>
    </row>
    <row r="15" spans="2:56" ht="24">
      <c r="B15" s="117">
        <v>7</v>
      </c>
      <c r="C15" s="251" t="s">
        <v>176</v>
      </c>
      <c r="D15" s="198"/>
      <c r="E15" s="305"/>
      <c r="F15" s="116"/>
      <c r="G15" s="440"/>
      <c r="H15" s="15" t="str">
        <f t="shared" si="0"/>
        <v/>
      </c>
      <c r="I15" s="251" t="s">
        <v>176</v>
      </c>
      <c r="J15" s="118" t="s">
        <v>441</v>
      </c>
      <c r="K15" s="116"/>
      <c r="L15" s="285"/>
      <c r="M15" s="342"/>
      <c r="N15" s="116"/>
      <c r="O15" s="230"/>
      <c r="AZ15" s="9" t="s">
        <v>174</v>
      </c>
      <c r="BA15" s="265" t="str">
        <f t="shared" si="1"/>
        <v>　</v>
      </c>
      <c r="BC15" s="282" t="s">
        <v>173</v>
      </c>
      <c r="BD15" s="272">
        <v>45901</v>
      </c>
    </row>
    <row r="16" spans="2:56" ht="24">
      <c r="B16" s="117">
        <v>8</v>
      </c>
      <c r="C16" s="251" t="s">
        <v>176</v>
      </c>
      <c r="D16" s="198"/>
      <c r="E16" s="305"/>
      <c r="F16" s="118" t="s">
        <v>195</v>
      </c>
      <c r="G16" s="440"/>
      <c r="H16" s="15" t="str">
        <f t="shared" si="0"/>
        <v/>
      </c>
      <c r="I16" s="251" t="s">
        <v>176</v>
      </c>
      <c r="J16" s="118" t="s">
        <v>442</v>
      </c>
      <c r="K16" s="116"/>
      <c r="L16" s="285"/>
      <c r="M16" s="342"/>
      <c r="N16" s="116"/>
      <c r="O16" s="230"/>
      <c r="AZ16" s="9" t="s">
        <v>174</v>
      </c>
      <c r="BA16" s="265" t="str">
        <f t="shared" si="1"/>
        <v>　</v>
      </c>
    </row>
    <row r="17" spans="2:57" ht="24.75" thickBot="1">
      <c r="B17" s="20">
        <v>9</v>
      </c>
      <c r="C17" s="252" t="s">
        <v>176</v>
      </c>
      <c r="D17" s="195"/>
      <c r="E17" s="306"/>
      <c r="F17" s="119" t="s">
        <v>217</v>
      </c>
      <c r="G17" s="441"/>
      <c r="H17" s="119" t="str">
        <f t="shared" si="0"/>
        <v/>
      </c>
      <c r="I17" s="252" t="s">
        <v>176</v>
      </c>
      <c r="J17" s="119" t="s">
        <v>443</v>
      </c>
      <c r="K17" s="120"/>
      <c r="L17" s="273"/>
      <c r="M17" s="353"/>
      <c r="N17" s="120"/>
      <c r="O17" s="231"/>
      <c r="AZ17" s="9" t="s">
        <v>174</v>
      </c>
      <c r="BA17" s="265" t="str">
        <f t="shared" si="1"/>
        <v>　</v>
      </c>
    </row>
    <row r="18" spans="2:57">
      <c r="B18" s="9"/>
    </row>
    <row r="19" spans="2:57" ht="12.75" thickBot="1">
      <c r="B19" s="723" t="s">
        <v>431</v>
      </c>
      <c r="C19" s="723"/>
      <c r="D19" s="723"/>
      <c r="E19" s="723"/>
      <c r="F19" s="723"/>
      <c r="G19" s="723"/>
      <c r="H19" s="723"/>
      <c r="I19" s="723"/>
      <c r="J19" s="723"/>
      <c r="K19" s="723"/>
      <c r="L19" s="723"/>
      <c r="M19" s="723"/>
      <c r="N19" s="723"/>
      <c r="O19" s="723"/>
    </row>
    <row r="20" spans="2:57" ht="12.75" thickBot="1">
      <c r="B20" s="724" t="s">
        <v>194</v>
      </c>
      <c r="C20" s="725"/>
      <c r="D20" s="254" t="s">
        <v>182</v>
      </c>
      <c r="E20" s="255" t="s">
        <v>181</v>
      </c>
      <c r="F20" s="779" t="s">
        <v>168</v>
      </c>
      <c r="G20" s="735"/>
      <c r="H20" s="735"/>
      <c r="I20" s="735"/>
      <c r="J20" s="735"/>
      <c r="K20" s="735"/>
      <c r="L20" s="735"/>
      <c r="M20" s="735"/>
      <c r="N20" s="736"/>
      <c r="O20" s="257" t="s">
        <v>411</v>
      </c>
    </row>
    <row r="21" spans="2:57" ht="13.5" thickTop="1" thickBot="1">
      <c r="B21" s="726"/>
      <c r="C21" s="727"/>
      <c r="D21" s="260"/>
      <c r="E21" s="261"/>
      <c r="F21" s="836"/>
      <c r="G21" s="733"/>
      <c r="H21" s="733"/>
      <c r="I21" s="733"/>
      <c r="J21" s="733"/>
      <c r="K21" s="733"/>
      <c r="L21" s="733"/>
      <c r="M21" s="733"/>
      <c r="N21" s="734"/>
      <c r="O21" s="259"/>
      <c r="BA21" s="266"/>
    </row>
    <row r="22" spans="2:57" s="132" customFormat="1">
      <c r="B22" s="7"/>
      <c r="C22" s="6"/>
      <c r="D22" s="6"/>
      <c r="E22" s="6"/>
      <c r="F22" s="6"/>
      <c r="G22" s="6"/>
      <c r="H22" s="6"/>
      <c r="I22" s="6"/>
      <c r="J22" s="6"/>
      <c r="K22" s="6"/>
      <c r="L22" s="6"/>
      <c r="M22" s="6"/>
      <c r="N22" s="6"/>
      <c r="O22" s="6"/>
      <c r="P22" s="6"/>
      <c r="Q22" s="6"/>
      <c r="R22" s="8"/>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66"/>
      <c r="BB22" s="6"/>
      <c r="BE22" s="6"/>
    </row>
    <row r="23" spans="2:57" s="132" customFormat="1">
      <c r="B23" s="805" t="s">
        <v>429</v>
      </c>
      <c r="C23" s="805"/>
      <c r="D23" s="805"/>
      <c r="E23" s="805"/>
      <c r="F23" s="805"/>
      <c r="G23" s="805"/>
      <c r="H23" s="805"/>
      <c r="I23" s="805"/>
      <c r="J23" s="805"/>
      <c r="K23" s="805"/>
      <c r="L23" s="805"/>
      <c r="M23" s="805"/>
      <c r="N23" s="805"/>
      <c r="O23" s="805"/>
      <c r="P23" s="6"/>
      <c r="Q23" s="6"/>
      <c r="R23" s="8"/>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266"/>
    </row>
    <row r="24" spans="2:57" s="132" customFormat="1">
      <c r="B24" s="796" t="s">
        <v>487</v>
      </c>
      <c r="C24" s="797"/>
      <c r="D24" s="797"/>
      <c r="E24" s="797"/>
      <c r="F24" s="797"/>
      <c r="G24" s="797"/>
      <c r="H24" s="797"/>
      <c r="I24" s="797"/>
      <c r="J24" s="797"/>
      <c r="K24" s="797"/>
      <c r="L24" s="797"/>
      <c r="M24" s="797"/>
      <c r="N24" s="797"/>
      <c r="O24" s="798"/>
      <c r="P24" s="6"/>
      <c r="Q24" s="6"/>
      <c r="R24" s="8"/>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266"/>
    </row>
    <row r="25" spans="2:57" s="132" customFormat="1">
      <c r="B25" s="799"/>
      <c r="C25" s="800"/>
      <c r="D25" s="800"/>
      <c r="E25" s="800"/>
      <c r="F25" s="800"/>
      <c r="G25" s="800"/>
      <c r="H25" s="800"/>
      <c r="I25" s="800"/>
      <c r="J25" s="800"/>
      <c r="K25" s="800"/>
      <c r="L25" s="800"/>
      <c r="M25" s="800"/>
      <c r="N25" s="800"/>
      <c r="O25" s="801"/>
      <c r="P25" s="6"/>
      <c r="Q25" s="6"/>
      <c r="R25" s="8"/>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266"/>
      <c r="BC25" s="6"/>
      <c r="BD25" s="6"/>
    </row>
    <row r="26" spans="2:57" s="132" customFormat="1">
      <c r="B26" s="799"/>
      <c r="C26" s="800"/>
      <c r="D26" s="800"/>
      <c r="E26" s="800"/>
      <c r="F26" s="800"/>
      <c r="G26" s="800"/>
      <c r="H26" s="800"/>
      <c r="I26" s="800"/>
      <c r="J26" s="800"/>
      <c r="K26" s="800"/>
      <c r="L26" s="800"/>
      <c r="M26" s="800"/>
      <c r="N26" s="800"/>
      <c r="O26" s="801"/>
      <c r="P26" s="6"/>
      <c r="Q26" s="6"/>
      <c r="R26" s="8"/>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266"/>
      <c r="BC26" s="6"/>
      <c r="BD26" s="6"/>
    </row>
    <row r="27" spans="2:57" s="132" customFormat="1">
      <c r="B27" s="799"/>
      <c r="C27" s="800"/>
      <c r="D27" s="800"/>
      <c r="E27" s="800"/>
      <c r="F27" s="800"/>
      <c r="G27" s="800"/>
      <c r="H27" s="800"/>
      <c r="I27" s="800"/>
      <c r="J27" s="800"/>
      <c r="K27" s="800"/>
      <c r="L27" s="800"/>
      <c r="M27" s="800"/>
      <c r="N27" s="800"/>
      <c r="O27" s="801"/>
      <c r="P27" s="6"/>
      <c r="Q27" s="6"/>
      <c r="R27" s="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266"/>
      <c r="BB27" s="6"/>
      <c r="BC27" s="6"/>
      <c r="BD27" s="6"/>
      <c r="BE27" s="6"/>
    </row>
    <row r="28" spans="2:57" s="132" customFormat="1">
      <c r="B28" s="799"/>
      <c r="C28" s="800"/>
      <c r="D28" s="800"/>
      <c r="E28" s="800"/>
      <c r="F28" s="800"/>
      <c r="G28" s="800"/>
      <c r="H28" s="800"/>
      <c r="I28" s="800"/>
      <c r="J28" s="800"/>
      <c r="K28" s="800"/>
      <c r="L28" s="800"/>
      <c r="M28" s="800"/>
      <c r="N28" s="800"/>
      <c r="O28" s="801"/>
      <c r="P28" s="6"/>
      <c r="Q28" s="6"/>
      <c r="R28" s="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266"/>
      <c r="BB28" s="6"/>
      <c r="BC28" s="6"/>
      <c r="BD28" s="6"/>
      <c r="BE28" s="6"/>
    </row>
    <row r="29" spans="2:57" s="132" customFormat="1">
      <c r="B29" s="802"/>
      <c r="C29" s="803"/>
      <c r="D29" s="803"/>
      <c r="E29" s="803"/>
      <c r="F29" s="803"/>
      <c r="G29" s="803"/>
      <c r="H29" s="803"/>
      <c r="I29" s="803"/>
      <c r="J29" s="803"/>
      <c r="K29" s="803"/>
      <c r="L29" s="803"/>
      <c r="M29" s="803"/>
      <c r="N29" s="803"/>
      <c r="O29" s="804"/>
      <c r="P29" s="6"/>
      <c r="Q29" s="6"/>
      <c r="R29" s="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266"/>
      <c r="BB29" s="6"/>
      <c r="BC29" s="6"/>
      <c r="BD29" s="6"/>
      <c r="BE29" s="6"/>
    </row>
    <row r="30" spans="2:57" s="132" customFormat="1">
      <c r="B30" s="7"/>
      <c r="C30" s="6"/>
      <c r="D30" s="6"/>
      <c r="E30" s="6"/>
      <c r="F30" s="6"/>
      <c r="G30" s="6"/>
      <c r="H30" s="6"/>
      <c r="I30" s="6"/>
      <c r="J30" s="6"/>
      <c r="K30" s="6"/>
      <c r="L30" s="6"/>
      <c r="M30" s="6"/>
      <c r="N30" s="6"/>
      <c r="O30" s="6"/>
      <c r="P30" s="6"/>
      <c r="Q30" s="6"/>
      <c r="R30" s="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266"/>
      <c r="BB30" s="6"/>
      <c r="BC30" s="6"/>
      <c r="BD30" s="6"/>
      <c r="BE30" s="6"/>
    </row>
  </sheetData>
  <mergeCells count="27">
    <mergeCell ref="B1:E1"/>
    <mergeCell ref="B2:C2"/>
    <mergeCell ref="B3:C3"/>
    <mergeCell ref="D3:E3"/>
    <mergeCell ref="B4:C4"/>
    <mergeCell ref="D4:E4"/>
    <mergeCell ref="B19:O19"/>
    <mergeCell ref="B5:C5"/>
    <mergeCell ref="D5:E5"/>
    <mergeCell ref="B6:O6"/>
    <mergeCell ref="B7:B8"/>
    <mergeCell ref="C7:C8"/>
    <mergeCell ref="D7:E7"/>
    <mergeCell ref="F7:F8"/>
    <mergeCell ref="H7:H8"/>
    <mergeCell ref="I7:I8"/>
    <mergeCell ref="J7:J8"/>
    <mergeCell ref="G7:G8"/>
    <mergeCell ref="K7:K8"/>
    <mergeCell ref="L7:M7"/>
    <mergeCell ref="N7:N8"/>
    <mergeCell ref="O7:O8"/>
    <mergeCell ref="B20:C21"/>
    <mergeCell ref="F20:N20"/>
    <mergeCell ref="F21:N21"/>
    <mergeCell ref="B23:O23"/>
    <mergeCell ref="B24:O29"/>
  </mergeCells>
  <phoneticPr fontId="7"/>
  <conditionalFormatting sqref="BA9:BA17">
    <cfRule type="duplicateValues" dxfId="13" priority="17"/>
  </conditionalFormatting>
  <dataValidations count="12">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1 BA131027 BA196563 BA262099 BA327635 BA393171 BA458707 BA524243 BA589779 BA655315 BA720851 BA786387 BA851923 BA917459 BA982995" xr:uid="{3C91D54C-B50B-4AA9-929D-12BF762DD44D}"/>
    <dataValidation type="list" allowBlank="1" showInputMessage="1" showErrorMessage="1" sqref="I9 C9" xr:uid="{5A93D43C-83F7-4999-9CB4-07CF8F2CEF66}">
      <formula1>"監督,監督兼選手"</formula1>
    </dataValidation>
    <dataValidation type="list" allowBlank="1" showInputMessage="1" showErrorMessage="1" sqref="D5" xr:uid="{84D3128B-53D1-4C8D-8B7A-233648B5CA8F}">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L9:L17" xr:uid="{334CD0C0-9480-4BEB-8996-6B3EE911B95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N9:N17" xr:uid="{D41C9588-FDD1-4141-8468-03B26D4A5150}">
      <formula1>",●"</formula1>
    </dataValidation>
    <dataValidation type="list" allowBlank="1" showInputMessage="1" showErrorMessage="1" sqref="J9" xr:uid="{3EB83B48-261B-423C-B23A-35DDA6963607}">
      <formula1>"※,大将,副将,中堅,次鋒,先鋒,補欠"</formula1>
    </dataValidation>
    <dataValidation type="list" allowBlank="1" showInputMessage="1" showErrorMessage="1" sqref="J10" xr:uid="{18E9E0E2-5C85-4C46-8675-EDFF9420B1FB}">
      <formula1>"大将,補欠"</formula1>
    </dataValidation>
    <dataValidation type="list" allowBlank="1" showInputMessage="1" showErrorMessage="1" sqref="J11" xr:uid="{2F64960A-F10E-4147-B8BB-A5D74FA6153C}">
      <formula1>"副将,補欠"</formula1>
    </dataValidation>
    <dataValidation type="list" allowBlank="1" showInputMessage="1" showErrorMessage="1" sqref="J12" xr:uid="{71E3C62E-5607-42DD-B319-F0B45815081D}">
      <formula1>"中堅,補欠"</formula1>
    </dataValidation>
    <dataValidation type="list" allowBlank="1" showInputMessage="1" showErrorMessage="1" sqref="J13" xr:uid="{2F49E0C5-95B7-4DC8-85B4-0B081A8767FA}">
      <formula1>"次鋒,補欠"</formula1>
    </dataValidation>
    <dataValidation type="list" allowBlank="1" showInputMessage="1" showErrorMessage="1" sqref="J14" xr:uid="{F06F5EA6-3DCA-43A3-95F7-8922CA86B12D}">
      <formula1>"先鋒,補欠"</formula1>
    </dataValidation>
    <dataValidation type="custom" allowBlank="1" showInputMessage="1" showErrorMessage="1" sqref="D9:E17" xr:uid="{E8163E61-E3C6-45E7-99FD-8DFFD26F9178}">
      <formula1>NOT(COUNTIF(D9,"*　*"))</formula1>
    </dataValidation>
  </dataValidations>
  <printOptions horizontalCentered="1"/>
  <pageMargins left="0.39370078740157483" right="0.39370078740157483" top="0.59055118110236227" bottom="0.39370078740157483" header="0.31496062992125984" footer="0.31496062992125984"/>
  <pageSetup paperSize="9" scale="83"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D60E-5212-4553-9A70-F5EE3EA70344}">
  <sheetPr codeName="Sheet24">
    <tabColor rgb="FF00B0F0"/>
    <pageSetUpPr fitToPage="1"/>
  </sheetPr>
  <dimension ref="B1:BE29"/>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10" width="5.625" style="6" customWidth="1"/>
    <col min="11" max="11" width="5.25" style="6" bestFit="1" customWidth="1"/>
    <col min="12" max="12" width="15" style="6" customWidth="1"/>
    <col min="13" max="13" width="5.625" style="6" customWidth="1"/>
    <col min="14" max="14" width="13.75" style="6" customWidth="1"/>
    <col min="15" max="15" width="1.25" style="6" customWidth="1"/>
    <col min="16" max="16" width="1.25" style="6" hidden="1" customWidth="1" outlineLevel="1"/>
    <col min="17" max="17" width="1.25" style="8" hidden="1" customWidth="1" outlineLevel="1"/>
    <col min="18"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14</v>
      </c>
      <c r="T2" s="107"/>
      <c r="U2" s="107"/>
      <c r="V2" s="107"/>
      <c r="W2" s="107"/>
      <c r="X2" s="107"/>
      <c r="AZ2" s="9" t="s">
        <v>174</v>
      </c>
    </row>
    <row r="3" spans="2:56" ht="24">
      <c r="B3" s="702" t="s">
        <v>428</v>
      </c>
      <c r="C3" s="702"/>
      <c r="D3" s="705" t="s">
        <v>229</v>
      </c>
      <c r="E3" s="705"/>
      <c r="T3" s="275"/>
      <c r="U3" s="275"/>
      <c r="V3" s="275"/>
      <c r="W3" s="275"/>
      <c r="X3" s="275"/>
      <c r="AZ3" s="9" t="s">
        <v>174</v>
      </c>
    </row>
    <row r="4" spans="2:56" ht="24.75" customHeight="1">
      <c r="B4" s="702" t="s">
        <v>172</v>
      </c>
      <c r="C4" s="702"/>
      <c r="D4" s="704" t="s">
        <v>228</v>
      </c>
      <c r="E4" s="704"/>
      <c r="S4" s="276"/>
      <c r="T4" s="276"/>
      <c r="U4" s="276"/>
      <c r="V4" s="276"/>
      <c r="W4" s="276"/>
      <c r="X4" s="276"/>
      <c r="AZ4" s="9" t="s">
        <v>174</v>
      </c>
    </row>
    <row r="5" spans="2:56" ht="25.5" customHeight="1">
      <c r="B5" s="702" t="s">
        <v>170</v>
      </c>
      <c r="C5" s="702"/>
      <c r="D5" s="703" t="s">
        <v>17</v>
      </c>
      <c r="E5" s="703"/>
      <c r="S5" s="276"/>
      <c r="T5" s="276"/>
      <c r="U5" s="276"/>
      <c r="V5" s="276"/>
      <c r="W5" s="276"/>
      <c r="X5" s="276"/>
      <c r="AZ5" s="9" t="s">
        <v>174</v>
      </c>
    </row>
    <row r="6" spans="2:56" ht="24.75" thickBot="1">
      <c r="B6" s="723" t="s">
        <v>192</v>
      </c>
      <c r="C6" s="723"/>
      <c r="D6" s="723"/>
      <c r="E6" s="723"/>
      <c r="F6" s="723"/>
      <c r="G6" s="723"/>
      <c r="H6" s="723"/>
      <c r="I6" s="723"/>
      <c r="J6" s="723"/>
      <c r="K6" s="723"/>
      <c r="L6" s="723"/>
      <c r="M6" s="723"/>
      <c r="N6" s="723"/>
      <c r="S6" s="276"/>
      <c r="T6" s="276"/>
      <c r="U6" s="276"/>
      <c r="V6" s="276"/>
      <c r="W6" s="276"/>
      <c r="X6" s="276"/>
      <c r="AZ6" s="9" t="s">
        <v>174</v>
      </c>
    </row>
    <row r="7" spans="2:56" ht="12" customHeight="1">
      <c r="B7" s="724" t="s">
        <v>191</v>
      </c>
      <c r="C7" s="844" t="s">
        <v>190</v>
      </c>
      <c r="D7" s="744" t="s">
        <v>188</v>
      </c>
      <c r="E7" s="822"/>
      <c r="F7" s="788" t="s">
        <v>187</v>
      </c>
      <c r="G7" s="788" t="s">
        <v>186</v>
      </c>
      <c r="H7" s="884" t="s">
        <v>289</v>
      </c>
      <c r="I7" s="844" t="s">
        <v>223</v>
      </c>
      <c r="J7" s="844" t="s">
        <v>214</v>
      </c>
      <c r="K7" s="721" t="s">
        <v>184</v>
      </c>
      <c r="L7" s="849"/>
      <c r="M7" s="838" t="s">
        <v>183</v>
      </c>
      <c r="N7" s="758" t="s">
        <v>193</v>
      </c>
      <c r="S7" s="276"/>
      <c r="T7" s="276"/>
      <c r="U7" s="276"/>
      <c r="V7" s="276"/>
      <c r="W7" s="276"/>
      <c r="X7" s="276"/>
      <c r="AZ7" s="9"/>
      <c r="BA7" s="263" t="s">
        <v>296</v>
      </c>
    </row>
    <row r="8" spans="2:56" ht="12.75" customHeight="1" thickBot="1">
      <c r="B8" s="742"/>
      <c r="C8" s="845"/>
      <c r="D8" s="186" t="s">
        <v>182</v>
      </c>
      <c r="E8" s="267" t="s">
        <v>181</v>
      </c>
      <c r="F8" s="823"/>
      <c r="G8" s="823"/>
      <c r="H8" s="885"/>
      <c r="I8" s="845"/>
      <c r="J8" s="845"/>
      <c r="K8" s="106" t="s">
        <v>180</v>
      </c>
      <c r="L8" s="340" t="s">
        <v>179</v>
      </c>
      <c r="M8" s="839"/>
      <c r="N8" s="841" t="s">
        <v>193</v>
      </c>
      <c r="S8" s="276"/>
      <c r="T8" s="276"/>
      <c r="U8" s="276"/>
      <c r="V8" s="276"/>
      <c r="W8" s="276"/>
      <c r="X8" s="276"/>
      <c r="AZ8" s="9"/>
      <c r="BA8" s="264" t="s">
        <v>126</v>
      </c>
    </row>
    <row r="9" spans="2:56" ht="24.75" thickTop="1">
      <c r="B9" s="16">
        <v>1</v>
      </c>
      <c r="C9" s="160" t="s">
        <v>202</v>
      </c>
      <c r="D9" s="299"/>
      <c r="E9" s="351"/>
      <c r="F9" s="43"/>
      <c r="G9" s="43"/>
      <c r="H9" s="45" t="s">
        <v>478</v>
      </c>
      <c r="I9" s="45" t="s">
        <v>478</v>
      </c>
      <c r="J9" s="45" t="s">
        <v>319</v>
      </c>
      <c r="K9" s="268"/>
      <c r="L9" s="341"/>
      <c r="M9" s="41"/>
      <c r="N9" s="332"/>
      <c r="S9" s="276"/>
      <c r="T9" s="276"/>
      <c r="U9" s="276"/>
      <c r="V9" s="276"/>
      <c r="W9" s="276"/>
      <c r="X9" s="276"/>
      <c r="AZ9" s="9" t="s">
        <v>174</v>
      </c>
      <c r="BA9" s="265" t="str">
        <f>D9&amp;"　"&amp;E9</f>
        <v>　</v>
      </c>
      <c r="BC9" s="281" t="s">
        <v>385</v>
      </c>
      <c r="BD9" s="280" t="str">
        <f>VLOOKUP($D$3,リスト!$C$1:$J$32,4,FALSE)</f>
        <v>必置</v>
      </c>
    </row>
    <row r="10" spans="2:56" ht="24">
      <c r="B10" s="357">
        <v>2</v>
      </c>
      <c r="C10" s="23" t="s">
        <v>176</v>
      </c>
      <c r="D10" s="208"/>
      <c r="E10" s="358"/>
      <c r="F10" s="46"/>
      <c r="G10" s="46"/>
      <c r="H10" s="827" t="s">
        <v>227</v>
      </c>
      <c r="I10" s="23">
        <v>1</v>
      </c>
      <c r="J10" s="46"/>
      <c r="K10" s="308"/>
      <c r="L10" s="359"/>
      <c r="M10" s="46"/>
      <c r="N10" s="311"/>
      <c r="S10" s="277"/>
      <c r="T10" s="277"/>
      <c r="U10" s="277"/>
      <c r="V10" s="277"/>
      <c r="W10" s="277"/>
      <c r="X10" s="277"/>
      <c r="AZ10" s="9" t="s">
        <v>174</v>
      </c>
      <c r="BA10" s="265" t="str">
        <f t="shared" ref="BA10:BA17" si="0">D10&amp;"　"&amp;E10</f>
        <v>　</v>
      </c>
      <c r="BC10" s="281" t="s">
        <v>386</v>
      </c>
      <c r="BD10" s="280" t="str">
        <f>VLOOKUP($D$3,リスト!$C$1:$J$32,5,FALSE)</f>
        <v>可</v>
      </c>
    </row>
    <row r="11" spans="2:56" ht="24">
      <c r="B11" s="360">
        <v>3</v>
      </c>
      <c r="C11" s="25" t="s">
        <v>176</v>
      </c>
      <c r="D11" s="211"/>
      <c r="E11" s="361"/>
      <c r="F11" s="47"/>
      <c r="G11" s="47"/>
      <c r="H11" s="881"/>
      <c r="I11" s="25">
        <v>2</v>
      </c>
      <c r="J11" s="47"/>
      <c r="K11" s="312"/>
      <c r="L11" s="362"/>
      <c r="M11" s="47"/>
      <c r="N11" s="315"/>
      <c r="AZ11" s="9" t="s">
        <v>174</v>
      </c>
      <c r="BA11" s="265" t="str">
        <f t="shared" si="0"/>
        <v>　</v>
      </c>
      <c r="BC11" s="281" t="s">
        <v>387</v>
      </c>
      <c r="BD11" s="280" t="str">
        <f>VLOOKUP($D$3,リスト!$C$1:$J$32,6,FALSE)</f>
        <v>減じる</v>
      </c>
    </row>
    <row r="12" spans="2:56" ht="24">
      <c r="B12" s="360">
        <v>4</v>
      </c>
      <c r="C12" s="25" t="s">
        <v>176</v>
      </c>
      <c r="D12" s="211"/>
      <c r="E12" s="361"/>
      <c r="F12" s="47"/>
      <c r="G12" s="47"/>
      <c r="H12" s="881"/>
      <c r="I12" s="25">
        <v>3</v>
      </c>
      <c r="J12" s="47"/>
      <c r="K12" s="312"/>
      <c r="L12" s="362"/>
      <c r="M12" s="47"/>
      <c r="N12" s="315"/>
      <c r="AZ12" s="9" t="s">
        <v>174</v>
      </c>
      <c r="BA12" s="265" t="str">
        <f t="shared" si="0"/>
        <v>　</v>
      </c>
      <c r="BC12" s="281" t="s">
        <v>430</v>
      </c>
      <c r="BD12" s="280" t="str">
        <f>VLOOKUP($D$3,リスト!$C$1:$J$32,7,FALSE)</f>
        <v>可</v>
      </c>
    </row>
    <row r="13" spans="2:56" ht="24">
      <c r="B13" s="363">
        <v>5</v>
      </c>
      <c r="C13" s="27" t="s">
        <v>176</v>
      </c>
      <c r="D13" s="213"/>
      <c r="E13" s="364"/>
      <c r="F13" s="48"/>
      <c r="G13" s="48"/>
      <c r="H13" s="882"/>
      <c r="I13" s="27">
        <v>4</v>
      </c>
      <c r="J13" s="48"/>
      <c r="K13" s="316"/>
      <c r="L13" s="365"/>
      <c r="M13" s="48"/>
      <c r="N13" s="319"/>
      <c r="AZ13" s="9" t="s">
        <v>174</v>
      </c>
      <c r="BA13" s="265" t="str">
        <f t="shared" si="0"/>
        <v>　</v>
      </c>
      <c r="BC13" s="281" t="s">
        <v>476</v>
      </c>
      <c r="BD13" s="280">
        <f>VLOOKUP($D$3,リスト!$C$1:$J$32,8,FALSE)</f>
        <v>9</v>
      </c>
    </row>
    <row r="14" spans="2:56" ht="24">
      <c r="B14" s="357">
        <v>6</v>
      </c>
      <c r="C14" s="23" t="s">
        <v>176</v>
      </c>
      <c r="D14" s="208"/>
      <c r="E14" s="358"/>
      <c r="F14" s="46"/>
      <c r="G14" s="46"/>
      <c r="H14" s="827" t="s">
        <v>226</v>
      </c>
      <c r="I14" s="23">
        <v>1</v>
      </c>
      <c r="J14" s="46"/>
      <c r="K14" s="308"/>
      <c r="L14" s="359"/>
      <c r="M14" s="46"/>
      <c r="N14" s="311"/>
      <c r="AZ14" s="9" t="s">
        <v>174</v>
      </c>
      <c r="BA14" s="265" t="str">
        <f t="shared" si="0"/>
        <v>　</v>
      </c>
    </row>
    <row r="15" spans="2:56" ht="24">
      <c r="B15" s="360">
        <v>7</v>
      </c>
      <c r="C15" s="25" t="s">
        <v>176</v>
      </c>
      <c r="D15" s="211"/>
      <c r="E15" s="361"/>
      <c r="F15" s="47"/>
      <c r="G15" s="47"/>
      <c r="H15" s="881"/>
      <c r="I15" s="25">
        <v>2</v>
      </c>
      <c r="J15" s="47"/>
      <c r="K15" s="312"/>
      <c r="L15" s="362"/>
      <c r="M15" s="47"/>
      <c r="N15" s="315"/>
      <c r="AZ15" s="9" t="s">
        <v>174</v>
      </c>
      <c r="BA15" s="265" t="str">
        <f t="shared" si="0"/>
        <v>　</v>
      </c>
      <c r="BC15" s="282" t="s">
        <v>173</v>
      </c>
      <c r="BD15" s="272">
        <v>45901</v>
      </c>
    </row>
    <row r="16" spans="2:56" ht="24">
      <c r="B16" s="360">
        <v>8</v>
      </c>
      <c r="C16" s="25" t="s">
        <v>176</v>
      </c>
      <c r="D16" s="211"/>
      <c r="E16" s="361"/>
      <c r="F16" s="47"/>
      <c r="G16" s="47"/>
      <c r="H16" s="881"/>
      <c r="I16" s="25">
        <v>3</v>
      </c>
      <c r="J16" s="47"/>
      <c r="K16" s="312"/>
      <c r="L16" s="362"/>
      <c r="M16" s="47"/>
      <c r="N16" s="315"/>
      <c r="AZ16" s="9" t="s">
        <v>174</v>
      </c>
      <c r="BA16" s="265" t="str">
        <f t="shared" si="0"/>
        <v>　</v>
      </c>
    </row>
    <row r="17" spans="2:57" ht="24.75" thickBot="1">
      <c r="B17" s="366">
        <v>9</v>
      </c>
      <c r="C17" s="31" t="s">
        <v>176</v>
      </c>
      <c r="D17" s="203"/>
      <c r="E17" s="367"/>
      <c r="F17" s="49"/>
      <c r="G17" s="49"/>
      <c r="H17" s="883"/>
      <c r="I17" s="31">
        <v>4</v>
      </c>
      <c r="J17" s="49"/>
      <c r="K17" s="320"/>
      <c r="L17" s="368"/>
      <c r="M17" s="49"/>
      <c r="N17" s="323"/>
      <c r="AZ17" s="9" t="s">
        <v>174</v>
      </c>
      <c r="BA17" s="265" t="str">
        <f t="shared" si="0"/>
        <v>　</v>
      </c>
    </row>
    <row r="18" spans="2:57">
      <c r="B18" s="9"/>
    </row>
    <row r="19" spans="2:57" ht="12.75" thickBot="1">
      <c r="B19" s="723" t="s">
        <v>431</v>
      </c>
      <c r="C19" s="723"/>
      <c r="D19" s="723"/>
      <c r="E19" s="723"/>
      <c r="F19" s="723"/>
      <c r="G19" s="723"/>
      <c r="H19" s="723"/>
      <c r="I19" s="723"/>
      <c r="J19" s="723"/>
      <c r="K19" s="723"/>
      <c r="L19" s="723"/>
      <c r="M19" s="723"/>
      <c r="N19" s="723"/>
    </row>
    <row r="20" spans="2:57" ht="12.75" thickBot="1">
      <c r="B20" s="724" t="s">
        <v>194</v>
      </c>
      <c r="C20" s="725"/>
      <c r="D20" s="254" t="s">
        <v>182</v>
      </c>
      <c r="E20" s="255" t="s">
        <v>181</v>
      </c>
      <c r="F20" s="779" t="s">
        <v>168</v>
      </c>
      <c r="G20" s="735"/>
      <c r="H20" s="735"/>
      <c r="I20" s="735"/>
      <c r="J20" s="735"/>
      <c r="K20" s="735"/>
      <c r="L20" s="735"/>
      <c r="M20" s="736"/>
      <c r="N20" s="257" t="s">
        <v>411</v>
      </c>
    </row>
    <row r="21" spans="2:57" ht="13.5" thickTop="1" thickBot="1">
      <c r="B21" s="726"/>
      <c r="C21" s="727"/>
      <c r="D21" s="260"/>
      <c r="E21" s="261"/>
      <c r="F21" s="836"/>
      <c r="G21" s="733"/>
      <c r="H21" s="733"/>
      <c r="I21" s="733"/>
      <c r="J21" s="733"/>
      <c r="K21" s="733"/>
      <c r="L21" s="733"/>
      <c r="M21" s="734"/>
      <c r="N21" s="259"/>
      <c r="BA21" s="266"/>
    </row>
    <row r="22" spans="2:57" s="132" customFormat="1">
      <c r="B22" s="7"/>
      <c r="C22" s="6"/>
      <c r="D22" s="6"/>
      <c r="E22" s="6"/>
      <c r="F22" s="6"/>
      <c r="G22" s="6"/>
      <c r="H22" s="6"/>
      <c r="I22" s="6"/>
      <c r="J22" s="6"/>
      <c r="K22" s="6"/>
      <c r="L22" s="6"/>
      <c r="M22" s="6"/>
      <c r="N22" s="6"/>
      <c r="O22" s="6"/>
      <c r="P22" s="6"/>
      <c r="Q22" s="8"/>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E22" s="6"/>
    </row>
    <row r="23" spans="2:57" s="132" customFormat="1">
      <c r="B23" s="805" t="s">
        <v>429</v>
      </c>
      <c r="C23" s="805"/>
      <c r="D23" s="805"/>
      <c r="E23" s="805"/>
      <c r="F23" s="805"/>
      <c r="G23" s="805"/>
      <c r="H23" s="805"/>
      <c r="I23" s="805"/>
      <c r="J23" s="805"/>
      <c r="K23" s="805"/>
      <c r="L23" s="805"/>
      <c r="M23" s="805"/>
      <c r="N23" s="805"/>
      <c r="O23" s="6"/>
      <c r="P23" s="6"/>
      <c r="Q23" s="8"/>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6" t="s">
        <v>486</v>
      </c>
      <c r="C24" s="797"/>
      <c r="D24" s="797"/>
      <c r="E24" s="797"/>
      <c r="F24" s="797"/>
      <c r="G24" s="797"/>
      <c r="H24" s="797"/>
      <c r="I24" s="797"/>
      <c r="J24" s="797"/>
      <c r="K24" s="797"/>
      <c r="L24" s="797"/>
      <c r="M24" s="797"/>
      <c r="N24" s="798"/>
      <c r="O24" s="6"/>
      <c r="P24" s="6"/>
      <c r="Q24" s="8"/>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row>
    <row r="25" spans="2:57" s="132" customFormat="1">
      <c r="B25" s="799"/>
      <c r="C25" s="800"/>
      <c r="D25" s="800"/>
      <c r="E25" s="800"/>
      <c r="F25" s="800"/>
      <c r="G25" s="800"/>
      <c r="H25" s="800"/>
      <c r="I25" s="800"/>
      <c r="J25" s="800"/>
      <c r="K25" s="800"/>
      <c r="L25" s="800"/>
      <c r="M25" s="800"/>
      <c r="N25" s="801"/>
      <c r="O25" s="6"/>
      <c r="P25" s="6"/>
      <c r="Q25" s="8"/>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C25" s="6"/>
      <c r="BD25" s="6"/>
    </row>
    <row r="26" spans="2:57" s="132" customFormat="1">
      <c r="B26" s="799"/>
      <c r="C26" s="800"/>
      <c r="D26" s="800"/>
      <c r="E26" s="800"/>
      <c r="F26" s="800"/>
      <c r="G26" s="800"/>
      <c r="H26" s="800"/>
      <c r="I26" s="800"/>
      <c r="J26" s="800"/>
      <c r="K26" s="800"/>
      <c r="L26" s="800"/>
      <c r="M26" s="800"/>
      <c r="N26" s="801"/>
      <c r="O26" s="6"/>
      <c r="P26" s="6"/>
      <c r="Q26" s="8"/>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799"/>
      <c r="C27" s="800"/>
      <c r="D27" s="800"/>
      <c r="E27" s="800"/>
      <c r="F27" s="800"/>
      <c r="G27" s="800"/>
      <c r="H27" s="800"/>
      <c r="I27" s="800"/>
      <c r="J27" s="800"/>
      <c r="K27" s="800"/>
      <c r="L27" s="800"/>
      <c r="M27" s="800"/>
      <c r="N27" s="801"/>
      <c r="O27" s="6"/>
      <c r="P27" s="6"/>
      <c r="Q27" s="8"/>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802"/>
      <c r="C28" s="803"/>
      <c r="D28" s="803"/>
      <c r="E28" s="803"/>
      <c r="F28" s="803"/>
      <c r="G28" s="803"/>
      <c r="H28" s="803"/>
      <c r="I28" s="803"/>
      <c r="J28" s="803"/>
      <c r="K28" s="803"/>
      <c r="L28" s="803"/>
      <c r="M28" s="803"/>
      <c r="N28" s="804"/>
      <c r="O28" s="6"/>
      <c r="P28" s="6"/>
      <c r="Q28" s="8"/>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
      <c r="C29" s="6"/>
      <c r="D29" s="6"/>
      <c r="E29" s="6"/>
      <c r="F29" s="6"/>
      <c r="G29" s="6"/>
      <c r="H29" s="6"/>
      <c r="I29" s="6"/>
      <c r="J29" s="6"/>
      <c r="K29" s="6"/>
      <c r="L29" s="6"/>
      <c r="M29" s="6"/>
      <c r="N29" s="6"/>
      <c r="O29" s="6"/>
      <c r="P29" s="6"/>
      <c r="Q29" s="8"/>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sheetData>
  <mergeCells count="28">
    <mergeCell ref="B1:E1"/>
    <mergeCell ref="B2:C2"/>
    <mergeCell ref="B3:C3"/>
    <mergeCell ref="D3:E3"/>
    <mergeCell ref="B4:C4"/>
    <mergeCell ref="D4:E4"/>
    <mergeCell ref="B5:C5"/>
    <mergeCell ref="D5:E5"/>
    <mergeCell ref="B6:N6"/>
    <mergeCell ref="B7:B8"/>
    <mergeCell ref="C7:C8"/>
    <mergeCell ref="D7:E7"/>
    <mergeCell ref="F7:F8"/>
    <mergeCell ref="G7:G8"/>
    <mergeCell ref="H7:H8"/>
    <mergeCell ref="B23:N23"/>
    <mergeCell ref="B24:N28"/>
    <mergeCell ref="J7:J8"/>
    <mergeCell ref="K7:L7"/>
    <mergeCell ref="M7:M8"/>
    <mergeCell ref="N7:N8"/>
    <mergeCell ref="I7:I8"/>
    <mergeCell ref="H10:H13"/>
    <mergeCell ref="H14:H17"/>
    <mergeCell ref="B19:N19"/>
    <mergeCell ref="B20:C21"/>
    <mergeCell ref="F20:M20"/>
    <mergeCell ref="F21:M21"/>
  </mergeCells>
  <phoneticPr fontId="7"/>
  <conditionalFormatting sqref="BA9:BA17">
    <cfRule type="duplicateValues" dxfId="12" priority="1"/>
  </conditionalFormatting>
  <dataValidations count="6">
    <dataValidation type="custom" allowBlank="1" showInputMessage="1" showErrorMessage="1" errorTitle="修正" error="氏名欄にスペースの使用不可" prompt="苗字と名前を分けて入力。空白スペースは不要。" sqref="D9:E17" xr:uid="{449DF14D-6C7D-4D2C-8EE7-D6CED181F961}">
      <formula1>NOT(COUNTIF(D9,"*　*"))</formula1>
    </dataValidation>
    <dataValidation type="list" allowBlank="1" showInputMessage="1" showErrorMessage="1" sqref="M9:M17" xr:uid="{0D46A793-DE43-423A-B8BD-01CF2D0F696E}">
      <formula1>",●"</formula1>
    </dataValidation>
    <dataValidation type="list" allowBlank="1" showInputMessage="1" showErrorMessage="1" sqref="K9:K17" xr:uid="{06F06B5F-32C0-4EA4-A5C2-602DC3A48341}">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0B278709-FECA-41A6-9399-7A3C89EE8010}">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A23D17ED-8C52-4A54-9627-7949EE5F5ED2}">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0 BA131026 BA196562 BA262098 BA327634 BA393170 BA458706 BA524242 BA589778 BA655314 BA720850 BA786386 BA851922 BA917458 BA982994" xr:uid="{0255AA9A-3AEB-434B-A432-B5508F5C8E4E}"/>
  </dataValidations>
  <printOptions horizontalCentered="1"/>
  <pageMargins left="0.39370078740157483" right="0.39370078740157483" top="0.59055118110236227" bottom="0.39370078740157483" header="0.31496062992125984" footer="0.31496062992125984"/>
  <pageSetup paperSize="9" scale="9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3D6E-F143-45A9-9E09-3D0F0A0FE607}">
  <sheetPr codeName="Sheet25">
    <tabColor rgb="FF00B0F0"/>
    <pageSetUpPr fitToPage="1"/>
  </sheetPr>
  <dimension ref="B1:BE28"/>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12" width="5.625" style="6" customWidth="1"/>
    <col min="13" max="13" width="5.25" style="6" bestFit="1" customWidth="1"/>
    <col min="14" max="14" width="15" style="6" customWidth="1"/>
    <col min="15" max="15" width="5.625" style="6" customWidth="1"/>
    <col min="16" max="16" width="13.75" style="6" customWidth="1"/>
    <col min="17" max="17" width="1.25" style="6" customWidth="1"/>
    <col min="18" max="18" width="1.25" style="6" hidden="1" customWidth="1" outlineLevel="1"/>
    <col min="19" max="19" width="1.25" style="8" hidden="1" customWidth="1" outlineLevel="1"/>
    <col min="20"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V1" s="107"/>
      <c r="W1" s="107"/>
      <c r="X1" s="107"/>
      <c r="AZ1" s="9" t="s">
        <v>174</v>
      </c>
    </row>
    <row r="2" spans="2:56" ht="24">
      <c r="B2" s="702" t="s">
        <v>427</v>
      </c>
      <c r="C2" s="702"/>
      <c r="D2" s="253" t="s">
        <v>328</v>
      </c>
      <c r="E2" s="253">
        <v>15</v>
      </c>
      <c r="V2" s="107"/>
      <c r="W2" s="107"/>
      <c r="X2" s="107"/>
      <c r="AZ2" s="9" t="s">
        <v>174</v>
      </c>
    </row>
    <row r="3" spans="2:56" ht="24">
      <c r="B3" s="702" t="s">
        <v>428</v>
      </c>
      <c r="C3" s="702"/>
      <c r="D3" s="705" t="s">
        <v>302</v>
      </c>
      <c r="E3" s="705"/>
      <c r="V3" s="275"/>
      <c r="W3" s="275"/>
      <c r="X3" s="275"/>
      <c r="AZ3" s="9" t="s">
        <v>174</v>
      </c>
    </row>
    <row r="4" spans="2:56" ht="24.75" customHeight="1">
      <c r="B4" s="702" t="s">
        <v>172</v>
      </c>
      <c r="C4" s="702"/>
      <c r="D4" s="704" t="s">
        <v>195</v>
      </c>
      <c r="E4" s="704"/>
      <c r="U4" s="276"/>
      <c r="V4" s="276"/>
      <c r="W4" s="276"/>
      <c r="X4" s="276"/>
      <c r="AZ4" s="9" t="s">
        <v>174</v>
      </c>
    </row>
    <row r="5" spans="2:56" ht="25.5" customHeight="1">
      <c r="B5" s="702" t="s">
        <v>170</v>
      </c>
      <c r="C5" s="702"/>
      <c r="D5" s="703" t="s">
        <v>17</v>
      </c>
      <c r="E5" s="703"/>
      <c r="U5" s="276"/>
      <c r="V5" s="276"/>
      <c r="W5" s="276"/>
      <c r="X5" s="276"/>
      <c r="AZ5" s="9" t="s">
        <v>174</v>
      </c>
    </row>
    <row r="6" spans="2:56" ht="24.75" thickBot="1">
      <c r="B6" s="723" t="s">
        <v>192</v>
      </c>
      <c r="C6" s="723"/>
      <c r="D6" s="723"/>
      <c r="E6" s="723"/>
      <c r="F6" s="723"/>
      <c r="G6" s="723"/>
      <c r="H6" s="723"/>
      <c r="I6" s="723"/>
      <c r="J6" s="723"/>
      <c r="K6" s="723"/>
      <c r="L6" s="723"/>
      <c r="M6" s="723"/>
      <c r="N6" s="723"/>
      <c r="O6" s="723"/>
      <c r="P6" s="723"/>
      <c r="U6" s="276"/>
      <c r="V6" s="276"/>
      <c r="W6" s="276"/>
      <c r="X6" s="276"/>
      <c r="AZ6" s="9" t="s">
        <v>174</v>
      </c>
    </row>
    <row r="7" spans="2:56" ht="12" customHeight="1">
      <c r="B7" s="886" t="s">
        <v>244</v>
      </c>
      <c r="C7" s="888" t="s">
        <v>167</v>
      </c>
      <c r="D7" s="744" t="s">
        <v>188</v>
      </c>
      <c r="E7" s="822"/>
      <c r="F7" s="890" t="s">
        <v>241</v>
      </c>
      <c r="G7" s="892" t="s">
        <v>159</v>
      </c>
      <c r="H7" s="890" t="s">
        <v>240</v>
      </c>
      <c r="I7" s="890" t="s">
        <v>239</v>
      </c>
      <c r="J7" s="888" t="s">
        <v>243</v>
      </c>
      <c r="K7" s="888" t="s">
        <v>242</v>
      </c>
      <c r="L7" s="894" t="s">
        <v>238</v>
      </c>
      <c r="M7" s="721" t="s">
        <v>184</v>
      </c>
      <c r="N7" s="849"/>
      <c r="O7" s="838" t="s">
        <v>183</v>
      </c>
      <c r="P7" s="758" t="s">
        <v>193</v>
      </c>
      <c r="U7" s="276"/>
      <c r="V7" s="276"/>
      <c r="W7" s="276"/>
      <c r="X7" s="276"/>
      <c r="AZ7" s="9"/>
      <c r="BA7" s="263" t="s">
        <v>296</v>
      </c>
    </row>
    <row r="8" spans="2:56" ht="12.75" customHeight="1" thickBot="1">
      <c r="B8" s="887"/>
      <c r="C8" s="889"/>
      <c r="D8" s="186" t="s">
        <v>182</v>
      </c>
      <c r="E8" s="267" t="s">
        <v>181</v>
      </c>
      <c r="F8" s="891"/>
      <c r="G8" s="893"/>
      <c r="H8" s="893"/>
      <c r="I8" s="893"/>
      <c r="J8" s="889"/>
      <c r="K8" s="889"/>
      <c r="L8" s="893"/>
      <c r="M8" s="106" t="s">
        <v>180</v>
      </c>
      <c r="N8" s="340" t="s">
        <v>179</v>
      </c>
      <c r="O8" s="839"/>
      <c r="P8" s="841" t="s">
        <v>193</v>
      </c>
      <c r="U8" s="276"/>
      <c r="V8" s="276"/>
      <c r="W8" s="276"/>
      <c r="X8" s="276"/>
      <c r="AZ8" s="9"/>
      <c r="BA8" s="264" t="s">
        <v>126</v>
      </c>
    </row>
    <row r="9" spans="2:56" ht="24.75" thickTop="1">
      <c r="B9" s="111">
        <v>1</v>
      </c>
      <c r="C9" s="598" t="s">
        <v>202</v>
      </c>
      <c r="D9" s="299"/>
      <c r="E9" s="351"/>
      <c r="F9" s="601"/>
      <c r="G9" s="601"/>
      <c r="H9" s="598" t="s">
        <v>237</v>
      </c>
      <c r="I9" s="598" t="s">
        <v>237</v>
      </c>
      <c r="J9" s="598" t="s">
        <v>237</v>
      </c>
      <c r="K9" s="598" t="s">
        <v>237</v>
      </c>
      <c r="L9" s="598" t="s">
        <v>237</v>
      </c>
      <c r="M9" s="268"/>
      <c r="N9" s="341"/>
      <c r="O9" s="41"/>
      <c r="P9" s="332"/>
      <c r="U9" s="276"/>
      <c r="V9" s="276"/>
      <c r="W9" s="276"/>
      <c r="X9" s="276"/>
      <c r="AZ9" s="9" t="s">
        <v>174</v>
      </c>
      <c r="BA9" s="265" t="str">
        <f t="array" ref="BA9">D9&amp;"　"&amp;E9</f>
        <v>　</v>
      </c>
      <c r="BC9" s="281" t="s">
        <v>385</v>
      </c>
      <c r="BD9" s="280" t="str">
        <f>VLOOKUP($D$3,リスト!$C$1:$J$32,4,FALSE)</f>
        <v>必置</v>
      </c>
    </row>
    <row r="10" spans="2:56" ht="24">
      <c r="B10" s="611">
        <v>2</v>
      </c>
      <c r="C10" s="612" t="s">
        <v>231</v>
      </c>
      <c r="D10" s="603"/>
      <c r="E10" s="607"/>
      <c r="F10" s="614" t="s">
        <v>169</v>
      </c>
      <c r="G10" s="616"/>
      <c r="H10" s="616"/>
      <c r="I10" s="616"/>
      <c r="J10" s="618" t="s">
        <v>236</v>
      </c>
      <c r="K10" s="616"/>
      <c r="L10" s="619"/>
      <c r="M10" s="605"/>
      <c r="N10" s="609"/>
      <c r="O10" s="599"/>
      <c r="P10" s="230"/>
      <c r="U10" s="277"/>
      <c r="V10" s="277"/>
      <c r="W10" s="277"/>
      <c r="X10" s="277"/>
      <c r="AZ10" s="9" t="s">
        <v>174</v>
      </c>
      <c r="BA10" s="265" t="str">
        <f t="array" ref="BA10">D10&amp;"　"&amp;E10</f>
        <v>　</v>
      </c>
      <c r="BC10" s="281" t="s">
        <v>386</v>
      </c>
      <c r="BD10" s="280" t="str">
        <f>VLOOKUP($D$3,リスト!$C$1:$J$32,5,FALSE)</f>
        <v>不可</v>
      </c>
    </row>
    <row r="11" spans="2:56" ht="24">
      <c r="B11" s="611">
        <v>3</v>
      </c>
      <c r="C11" s="612" t="s">
        <v>231</v>
      </c>
      <c r="D11" s="603"/>
      <c r="E11" s="607"/>
      <c r="F11" s="614" t="s">
        <v>169</v>
      </c>
      <c r="G11" s="616"/>
      <c r="H11" s="616"/>
      <c r="I11" s="616"/>
      <c r="J11" s="618" t="s">
        <v>235</v>
      </c>
      <c r="K11" s="616"/>
      <c r="L11" s="619"/>
      <c r="M11" s="605"/>
      <c r="N11" s="609"/>
      <c r="O11" s="599"/>
      <c r="P11" s="230"/>
      <c r="AZ11" s="9" t="s">
        <v>174</v>
      </c>
      <c r="BA11" s="265" t="str">
        <f t="array" ref="BA11">D11&amp;"　"&amp;E11</f>
        <v>　</v>
      </c>
      <c r="BC11" s="281" t="s">
        <v>387</v>
      </c>
      <c r="BD11" s="280" t="str">
        <f>VLOOKUP($D$3,リスト!$C$1:$J$32,6,FALSE)</f>
        <v>―</v>
      </c>
    </row>
    <row r="12" spans="2:56" ht="24">
      <c r="B12" s="611">
        <v>4</v>
      </c>
      <c r="C12" s="612" t="s">
        <v>231</v>
      </c>
      <c r="D12" s="603"/>
      <c r="E12" s="607"/>
      <c r="F12" s="614" t="s">
        <v>169</v>
      </c>
      <c r="G12" s="616"/>
      <c r="H12" s="616"/>
      <c r="I12" s="616"/>
      <c r="J12" s="618" t="s">
        <v>234</v>
      </c>
      <c r="K12" s="616"/>
      <c r="L12" s="619"/>
      <c r="M12" s="605"/>
      <c r="N12" s="609"/>
      <c r="O12" s="599"/>
      <c r="P12" s="230"/>
      <c r="AZ12" s="9" t="s">
        <v>174</v>
      </c>
      <c r="BA12" s="265" t="str">
        <f t="array" ref="BA12">D12&amp;"　"&amp;E12</f>
        <v>　</v>
      </c>
      <c r="BC12" s="281" t="s">
        <v>430</v>
      </c>
      <c r="BD12" s="280" t="str">
        <f>VLOOKUP($D$3,リスト!$C$1:$J$32,7,FALSE)</f>
        <v>可</v>
      </c>
    </row>
    <row r="13" spans="2:56" ht="24">
      <c r="B13" s="611">
        <v>5</v>
      </c>
      <c r="C13" s="612" t="s">
        <v>231</v>
      </c>
      <c r="D13" s="603"/>
      <c r="E13" s="607"/>
      <c r="F13" s="614" t="s">
        <v>169</v>
      </c>
      <c r="G13" s="616"/>
      <c r="H13" s="616"/>
      <c r="I13" s="616"/>
      <c r="J13" s="618" t="s">
        <v>233</v>
      </c>
      <c r="K13" s="616"/>
      <c r="L13" s="619"/>
      <c r="M13" s="605"/>
      <c r="N13" s="609"/>
      <c r="O13" s="599"/>
      <c r="P13" s="230"/>
      <c r="AZ13" s="9" t="s">
        <v>174</v>
      </c>
      <c r="BA13" s="265" t="str">
        <f t="array" ref="BA13">D13&amp;"　"&amp;E13</f>
        <v>　</v>
      </c>
      <c r="BC13" s="281" t="s">
        <v>476</v>
      </c>
      <c r="BD13" s="280">
        <f>VLOOKUP($D$3,リスト!$C$1:$J$32,8,FALSE)</f>
        <v>8</v>
      </c>
    </row>
    <row r="14" spans="2:56" ht="24">
      <c r="B14" s="611">
        <v>6</v>
      </c>
      <c r="C14" s="612" t="s">
        <v>231</v>
      </c>
      <c r="D14" s="603"/>
      <c r="E14" s="607"/>
      <c r="F14" s="614" t="s">
        <v>169</v>
      </c>
      <c r="G14" s="616"/>
      <c r="H14" s="616"/>
      <c r="I14" s="616"/>
      <c r="J14" s="618" t="s">
        <v>232</v>
      </c>
      <c r="K14" s="616"/>
      <c r="L14" s="619"/>
      <c r="M14" s="605"/>
      <c r="N14" s="609"/>
      <c r="O14" s="599"/>
      <c r="P14" s="230"/>
      <c r="AZ14" s="9" t="s">
        <v>174</v>
      </c>
      <c r="BA14" s="265" t="str">
        <f t="array" ref="BA14">D14&amp;"　"&amp;E14</f>
        <v>　</v>
      </c>
    </row>
    <row r="15" spans="2:56" ht="24">
      <c r="B15" s="611">
        <v>7</v>
      </c>
      <c r="C15" s="612" t="s">
        <v>231</v>
      </c>
      <c r="D15" s="603"/>
      <c r="E15" s="607"/>
      <c r="F15" s="614" t="s">
        <v>169</v>
      </c>
      <c r="G15" s="616"/>
      <c r="H15" s="616"/>
      <c r="I15" s="616"/>
      <c r="J15" s="618" t="s">
        <v>230</v>
      </c>
      <c r="K15" s="616"/>
      <c r="L15" s="619"/>
      <c r="M15" s="605"/>
      <c r="N15" s="609"/>
      <c r="O15" s="599"/>
      <c r="P15" s="230"/>
      <c r="AZ15" s="9" t="s">
        <v>174</v>
      </c>
      <c r="BA15" s="265" t="str">
        <f t="array" ref="BA15">D15&amp;"　"&amp;E15</f>
        <v>　</v>
      </c>
      <c r="BC15" s="282" t="s">
        <v>173</v>
      </c>
      <c r="BD15" s="272">
        <v>45901</v>
      </c>
    </row>
    <row r="16" spans="2:56" ht="24.75" thickBot="1">
      <c r="B16" s="602">
        <v>8</v>
      </c>
      <c r="C16" s="613" t="s">
        <v>231</v>
      </c>
      <c r="D16" s="604"/>
      <c r="E16" s="608"/>
      <c r="F16" s="615" t="s">
        <v>169</v>
      </c>
      <c r="G16" s="617"/>
      <c r="H16" s="617"/>
      <c r="I16" s="617"/>
      <c r="J16" s="613" t="s">
        <v>230</v>
      </c>
      <c r="K16" s="617"/>
      <c r="L16" s="620"/>
      <c r="M16" s="606"/>
      <c r="N16" s="610"/>
      <c r="O16" s="600"/>
      <c r="P16" s="231"/>
      <c r="AZ16" s="9" t="s">
        <v>174</v>
      </c>
      <c r="BA16" s="265" t="str">
        <f t="array" ref="BA16">D16&amp;"　"&amp;E16</f>
        <v>　</v>
      </c>
    </row>
    <row r="17" spans="2:57">
      <c r="B17" s="9"/>
    </row>
    <row r="18" spans="2:57" ht="12.75" thickBot="1">
      <c r="B18" s="723" t="s">
        <v>431</v>
      </c>
      <c r="C18" s="723"/>
      <c r="D18" s="723"/>
      <c r="E18" s="723"/>
      <c r="F18" s="723"/>
      <c r="G18" s="723"/>
      <c r="H18" s="723"/>
      <c r="I18" s="723"/>
      <c r="J18" s="723"/>
      <c r="K18" s="723"/>
      <c r="L18" s="723"/>
      <c r="M18" s="723"/>
      <c r="N18" s="723"/>
      <c r="O18" s="723"/>
      <c r="P18" s="723"/>
    </row>
    <row r="19" spans="2:57" ht="12.75" thickBot="1">
      <c r="B19" s="724" t="s">
        <v>194</v>
      </c>
      <c r="C19" s="725"/>
      <c r="D19" s="254" t="s">
        <v>182</v>
      </c>
      <c r="E19" s="255" t="s">
        <v>181</v>
      </c>
      <c r="F19" s="779" t="s">
        <v>168</v>
      </c>
      <c r="G19" s="735"/>
      <c r="H19" s="735"/>
      <c r="I19" s="735"/>
      <c r="J19" s="735"/>
      <c r="K19" s="735"/>
      <c r="L19" s="735"/>
      <c r="M19" s="735"/>
      <c r="N19" s="735"/>
      <c r="O19" s="736"/>
      <c r="P19" s="257" t="s">
        <v>411</v>
      </c>
    </row>
    <row r="20" spans="2:57" ht="13.5" thickTop="1" thickBot="1">
      <c r="B20" s="726"/>
      <c r="C20" s="727"/>
      <c r="D20" s="260"/>
      <c r="E20" s="261"/>
      <c r="F20" s="836"/>
      <c r="G20" s="733"/>
      <c r="H20" s="733"/>
      <c r="I20" s="733"/>
      <c r="J20" s="733"/>
      <c r="K20" s="733"/>
      <c r="L20" s="733"/>
      <c r="M20" s="733"/>
      <c r="N20" s="733"/>
      <c r="O20" s="734"/>
      <c r="P20" s="259"/>
      <c r="BA20" s="266"/>
    </row>
    <row r="21" spans="2:57" s="132" customFormat="1">
      <c r="B21" s="7"/>
      <c r="C21" s="6"/>
      <c r="D21" s="6"/>
      <c r="E21" s="6"/>
      <c r="F21" s="6"/>
      <c r="G21" s="6"/>
      <c r="H21" s="6"/>
      <c r="I21" s="6"/>
      <c r="J21" s="6"/>
      <c r="K21" s="6"/>
      <c r="L21" s="6"/>
      <c r="M21" s="6"/>
      <c r="N21" s="6"/>
      <c r="O21" s="6"/>
      <c r="P21" s="6"/>
      <c r="Q21" s="6"/>
      <c r="R21" s="6"/>
      <c r="S21" s="8"/>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B21" s="6"/>
      <c r="BE21" s="6"/>
    </row>
    <row r="22" spans="2:57" s="132" customFormat="1">
      <c r="B22" s="805" t="s">
        <v>429</v>
      </c>
      <c r="C22" s="805"/>
      <c r="D22" s="805"/>
      <c r="E22" s="805"/>
      <c r="F22" s="805"/>
      <c r="G22" s="805"/>
      <c r="H22" s="805"/>
      <c r="I22" s="805"/>
      <c r="J22" s="805"/>
      <c r="K22" s="805"/>
      <c r="L22" s="805"/>
      <c r="M22" s="805"/>
      <c r="N22" s="805"/>
      <c r="O22" s="805"/>
      <c r="P22" s="805"/>
      <c r="Q22" s="6"/>
      <c r="R22" s="6"/>
      <c r="S22" s="8"/>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row>
    <row r="23" spans="2:57" s="132" customFormat="1">
      <c r="B23" s="796" t="s">
        <v>505</v>
      </c>
      <c r="C23" s="797"/>
      <c r="D23" s="797"/>
      <c r="E23" s="797"/>
      <c r="F23" s="797"/>
      <c r="G23" s="797"/>
      <c r="H23" s="797"/>
      <c r="I23" s="797"/>
      <c r="J23" s="797"/>
      <c r="K23" s="797"/>
      <c r="L23" s="797"/>
      <c r="M23" s="797"/>
      <c r="N23" s="797"/>
      <c r="O23" s="797"/>
      <c r="P23" s="798"/>
      <c r="Q23" s="6"/>
      <c r="R23" s="6"/>
      <c r="S23" s="8"/>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9"/>
      <c r="C24" s="800"/>
      <c r="D24" s="800"/>
      <c r="E24" s="800"/>
      <c r="F24" s="800"/>
      <c r="G24" s="800"/>
      <c r="H24" s="800"/>
      <c r="I24" s="800"/>
      <c r="J24" s="800"/>
      <c r="K24" s="800"/>
      <c r="L24" s="800"/>
      <c r="M24" s="800"/>
      <c r="N24" s="800"/>
      <c r="O24" s="800"/>
      <c r="P24" s="801"/>
      <c r="Q24" s="6"/>
      <c r="R24" s="6"/>
      <c r="S24" s="8"/>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C24" s="6"/>
      <c r="BD24" s="6"/>
    </row>
    <row r="25" spans="2:57" s="132" customFormat="1">
      <c r="B25" s="799"/>
      <c r="C25" s="800"/>
      <c r="D25" s="800"/>
      <c r="E25" s="800"/>
      <c r="F25" s="800"/>
      <c r="G25" s="800"/>
      <c r="H25" s="800"/>
      <c r="I25" s="800"/>
      <c r="J25" s="800"/>
      <c r="K25" s="800"/>
      <c r="L25" s="800"/>
      <c r="M25" s="800"/>
      <c r="N25" s="800"/>
      <c r="O25" s="800"/>
      <c r="P25" s="801"/>
      <c r="Q25" s="6"/>
      <c r="R25" s="6"/>
      <c r="S25" s="8"/>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99"/>
      <c r="C26" s="800"/>
      <c r="D26" s="800"/>
      <c r="E26" s="800"/>
      <c r="F26" s="800"/>
      <c r="G26" s="800"/>
      <c r="H26" s="800"/>
      <c r="I26" s="800"/>
      <c r="J26" s="800"/>
      <c r="K26" s="800"/>
      <c r="L26" s="800"/>
      <c r="M26" s="800"/>
      <c r="N26" s="800"/>
      <c r="O26" s="800"/>
      <c r="P26" s="801"/>
      <c r="Q26" s="6"/>
      <c r="R26" s="6"/>
      <c r="S26" s="8"/>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2"/>
      <c r="C27" s="803"/>
      <c r="D27" s="803"/>
      <c r="E27" s="803"/>
      <c r="F27" s="803"/>
      <c r="G27" s="803"/>
      <c r="H27" s="803"/>
      <c r="I27" s="803"/>
      <c r="J27" s="803"/>
      <c r="K27" s="803"/>
      <c r="L27" s="803"/>
      <c r="M27" s="803"/>
      <c r="N27" s="803"/>
      <c r="O27" s="803"/>
      <c r="P27" s="804"/>
      <c r="Q27" s="6"/>
      <c r="R27" s="6"/>
      <c r="S27" s="8"/>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
      <c r="C28" s="6"/>
      <c r="D28" s="6"/>
      <c r="E28" s="6"/>
      <c r="F28" s="6"/>
      <c r="G28" s="6"/>
      <c r="H28" s="6"/>
      <c r="I28" s="6"/>
      <c r="J28" s="6"/>
      <c r="K28" s="6"/>
      <c r="L28" s="6"/>
      <c r="M28" s="6"/>
      <c r="N28" s="6"/>
      <c r="O28" s="6"/>
      <c r="P28" s="6"/>
      <c r="Q28" s="6"/>
      <c r="R28" s="6"/>
      <c r="S28" s="8"/>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sheetData>
  <mergeCells count="28">
    <mergeCell ref="B1:E1"/>
    <mergeCell ref="B2:C2"/>
    <mergeCell ref="B3:C3"/>
    <mergeCell ref="D3:E3"/>
    <mergeCell ref="B4:C4"/>
    <mergeCell ref="D4:E4"/>
    <mergeCell ref="B5:C5"/>
    <mergeCell ref="D5:E5"/>
    <mergeCell ref="B6:P6"/>
    <mergeCell ref="B7:B8"/>
    <mergeCell ref="C7:C8"/>
    <mergeCell ref="D7:E7"/>
    <mergeCell ref="F7:F8"/>
    <mergeCell ref="G7:G8"/>
    <mergeCell ref="H7:H8"/>
    <mergeCell ref="I7:I8"/>
    <mergeCell ref="K7:K8"/>
    <mergeCell ref="L7:L8"/>
    <mergeCell ref="J7:J8"/>
    <mergeCell ref="M7:N7"/>
    <mergeCell ref="B23:P27"/>
    <mergeCell ref="O7:O8"/>
    <mergeCell ref="B19:C20"/>
    <mergeCell ref="F19:O19"/>
    <mergeCell ref="F20:O20"/>
    <mergeCell ref="B22:P22"/>
    <mergeCell ref="P7:P8"/>
    <mergeCell ref="B18:P18"/>
  </mergeCells>
  <phoneticPr fontId="7"/>
  <conditionalFormatting sqref="BA9:BA16">
    <cfRule type="duplicateValues" dxfId="11" priority="18"/>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9 BA131025 BA196561 BA262097 BA327633 BA393169 BA458705 BA524241 BA589777 BA655313 BA720849 BA786385 BA851921 BA917457 BA982993" xr:uid="{3E543F7A-3F81-4221-B684-BDABE606D769}"/>
    <dataValidation type="list" allowBlank="1" showInputMessage="1" showErrorMessage="1" sqref="D5" xr:uid="{1CFF6F85-F67B-4C12-99C6-4373D295C4C4}">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M9:M16" xr:uid="{7B1116EB-E617-4907-A1BE-2D156BFB9EF1}">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O9:O16" xr:uid="{7B3C65A8-6858-4041-8151-C66F7B17FA51}">
      <formula1>",●"</formula1>
    </dataValidation>
    <dataValidation type="list" allowBlank="1" showInputMessage="1" showErrorMessage="1" sqref="L10:L16" xr:uid="{D13E155E-D01E-4783-ACF9-F322F621BEF0}">
      <formula1>"軽量級,中量級,無差別,不出場"</formula1>
    </dataValidation>
    <dataValidation type="custom" allowBlank="1" showInputMessage="1" showErrorMessage="1" sqref="D9:E16" xr:uid="{92195396-B99D-4D56-A34A-6FBE99BC7477}">
      <formula1>NOT(COUNTIF(D9,"*　*"))</formula1>
    </dataValidation>
  </dataValidations>
  <printOptions horizontalCentered="1"/>
  <pageMargins left="0.39370078740157483" right="0.39370078740157483" top="0.59055118110236227" bottom="0.39370078740157483" header="0.31496062992125984" footer="0.31496062992125984"/>
  <pageSetup paperSize="9" scale="81"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5D1F-8E4D-4782-88A2-06B98958AB8F}">
  <sheetPr codeName="Sheet35">
    <tabColor rgb="FF00B0F0"/>
    <pageSetUpPr fitToPage="1"/>
  </sheetPr>
  <dimension ref="B1:BE28"/>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12.25" style="6" bestFit="1" customWidth="1"/>
    <col min="10" max="10" width="5.25" style="6" bestFit="1" customWidth="1"/>
    <col min="11" max="11" width="12.5" style="6" customWidth="1"/>
    <col min="12" max="12" width="5.625" style="6"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329</v>
      </c>
      <c r="E2" s="253">
        <v>16</v>
      </c>
      <c r="T2" s="107"/>
      <c r="U2" s="107"/>
      <c r="V2" s="107"/>
      <c r="W2" s="107"/>
      <c r="X2" s="107"/>
      <c r="AZ2" s="9" t="s">
        <v>174</v>
      </c>
    </row>
    <row r="3" spans="2:56" ht="24">
      <c r="B3" s="702" t="s">
        <v>428</v>
      </c>
      <c r="C3" s="702"/>
      <c r="D3" s="705" t="s">
        <v>250</v>
      </c>
      <c r="E3" s="705"/>
      <c r="T3" s="275"/>
      <c r="U3" s="275"/>
      <c r="V3" s="275"/>
      <c r="W3" s="275"/>
      <c r="X3" s="275"/>
      <c r="AZ3" s="9" t="s">
        <v>174</v>
      </c>
    </row>
    <row r="4" spans="2:56" ht="24.75" customHeight="1">
      <c r="B4" s="702" t="s">
        <v>172</v>
      </c>
      <c r="C4" s="702"/>
      <c r="D4" s="704" t="s">
        <v>195</v>
      </c>
      <c r="E4" s="704"/>
      <c r="R4" s="276"/>
      <c r="S4" s="276"/>
      <c r="T4" s="276"/>
      <c r="U4" s="276"/>
      <c r="V4" s="276"/>
      <c r="W4" s="276"/>
      <c r="X4" s="276"/>
      <c r="AZ4" s="9" t="s">
        <v>174</v>
      </c>
    </row>
    <row r="5" spans="2:56" ht="25.5" customHeight="1">
      <c r="B5" s="702" t="s">
        <v>170</v>
      </c>
      <c r="C5" s="702"/>
      <c r="D5" s="703" t="s">
        <v>17</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ht="12" customHeight="1">
      <c r="B7" s="895" t="s">
        <v>191</v>
      </c>
      <c r="C7" s="897" t="s">
        <v>190</v>
      </c>
      <c r="D7" s="744" t="s">
        <v>188</v>
      </c>
      <c r="E7" s="822"/>
      <c r="F7" s="899" t="s">
        <v>187</v>
      </c>
      <c r="G7" s="899" t="s">
        <v>186</v>
      </c>
      <c r="H7" s="897" t="s">
        <v>223</v>
      </c>
      <c r="I7" s="897" t="s">
        <v>446</v>
      </c>
      <c r="J7" s="721" t="s">
        <v>184</v>
      </c>
      <c r="K7" s="849"/>
      <c r="L7" s="838" t="s">
        <v>183</v>
      </c>
      <c r="M7" s="758" t="s">
        <v>193</v>
      </c>
      <c r="R7" s="276"/>
      <c r="S7" s="276"/>
      <c r="T7" s="276"/>
      <c r="U7" s="276"/>
      <c r="V7" s="276"/>
      <c r="W7" s="276"/>
      <c r="X7" s="276"/>
      <c r="AZ7" s="9"/>
      <c r="BA7" s="263" t="s">
        <v>296</v>
      </c>
    </row>
    <row r="8" spans="2:56" ht="12.75" customHeight="1" thickBot="1">
      <c r="B8" s="896"/>
      <c r="C8" s="898"/>
      <c r="D8" s="186" t="s">
        <v>182</v>
      </c>
      <c r="E8" s="267" t="s">
        <v>181</v>
      </c>
      <c r="F8" s="900"/>
      <c r="G8" s="900"/>
      <c r="H8" s="898"/>
      <c r="I8" s="898"/>
      <c r="J8" s="106" t="s">
        <v>180</v>
      </c>
      <c r="K8" s="340" t="s">
        <v>179</v>
      </c>
      <c r="L8" s="839"/>
      <c r="M8" s="841" t="s">
        <v>193</v>
      </c>
      <c r="R8" s="276"/>
      <c r="S8" s="276"/>
      <c r="T8" s="276"/>
      <c r="U8" s="276"/>
      <c r="V8" s="276"/>
      <c r="W8" s="276"/>
      <c r="X8" s="276"/>
      <c r="AZ8" s="9"/>
      <c r="BA8" s="264" t="s">
        <v>126</v>
      </c>
    </row>
    <row r="9" spans="2:56" ht="24.75" thickTop="1">
      <c r="B9" s="398">
        <v>1</v>
      </c>
      <c r="C9" s="399" t="s">
        <v>178</v>
      </c>
      <c r="D9" s="299"/>
      <c r="E9" s="351"/>
      <c r="F9" s="389"/>
      <c r="G9" s="389"/>
      <c r="H9" s="399" t="s">
        <v>198</v>
      </c>
      <c r="I9" s="399" t="s">
        <v>237</v>
      </c>
      <c r="J9" s="268"/>
      <c r="K9" s="341"/>
      <c r="L9" s="41"/>
      <c r="M9" s="332"/>
      <c r="R9" s="276"/>
      <c r="S9" s="276"/>
      <c r="T9" s="276"/>
      <c r="U9" s="276"/>
      <c r="V9" s="276"/>
      <c r="W9" s="276"/>
      <c r="X9" s="276"/>
      <c r="AZ9" s="9" t="s">
        <v>174</v>
      </c>
      <c r="BA9" s="265" t="str">
        <f t="shared" ref="BA9:BA17" si="0">D9&amp;"　"&amp;E9</f>
        <v>　</v>
      </c>
      <c r="BC9" s="281" t="s">
        <v>385</v>
      </c>
      <c r="BD9" s="280" t="str">
        <f>VLOOKUP($D$3,リスト!$C$1:$J$32,4,FALSE)</f>
        <v>必置</v>
      </c>
    </row>
    <row r="10" spans="2:56" ht="24">
      <c r="B10" s="380">
        <v>2</v>
      </c>
      <c r="C10" s="388" t="s">
        <v>176</v>
      </c>
      <c r="D10" s="198"/>
      <c r="E10" s="305"/>
      <c r="F10" s="381" t="s">
        <v>459</v>
      </c>
      <c r="G10" s="384"/>
      <c r="H10" s="381" t="s">
        <v>218</v>
      </c>
      <c r="I10" s="402" t="s">
        <v>249</v>
      </c>
      <c r="J10" s="285"/>
      <c r="K10" s="342"/>
      <c r="L10" s="116"/>
      <c r="M10" s="230"/>
      <c r="R10" s="277"/>
      <c r="S10" s="277"/>
      <c r="T10" s="277"/>
      <c r="U10" s="277"/>
      <c r="V10" s="277"/>
      <c r="W10" s="277"/>
      <c r="X10" s="277"/>
      <c r="AZ10" s="9" t="s">
        <v>174</v>
      </c>
      <c r="BA10" s="265" t="str">
        <f t="shared" si="0"/>
        <v>　</v>
      </c>
      <c r="BC10" s="281" t="s">
        <v>386</v>
      </c>
      <c r="BD10" s="280" t="str">
        <f>VLOOKUP($D$3,リスト!$C$1:$J$32,5,FALSE)</f>
        <v>不可</v>
      </c>
    </row>
    <row r="11" spans="2:56" ht="24">
      <c r="B11" s="380">
        <v>3</v>
      </c>
      <c r="C11" s="388" t="s">
        <v>176</v>
      </c>
      <c r="D11" s="198"/>
      <c r="E11" s="305"/>
      <c r="F11" s="381" t="s">
        <v>459</v>
      </c>
      <c r="G11" s="384"/>
      <c r="H11" s="381" t="s">
        <v>219</v>
      </c>
      <c r="I11" s="402" t="s">
        <v>249</v>
      </c>
      <c r="J11" s="285"/>
      <c r="K11" s="342"/>
      <c r="L11" s="116"/>
      <c r="M11" s="230"/>
      <c r="AZ11" s="9" t="s">
        <v>174</v>
      </c>
      <c r="BA11" s="265" t="str">
        <f t="shared" si="0"/>
        <v>　</v>
      </c>
      <c r="BC11" s="281" t="s">
        <v>387</v>
      </c>
      <c r="BD11" s="280" t="str">
        <f>VLOOKUP($D$3,リスト!$C$1:$J$32,6,FALSE)</f>
        <v>―</v>
      </c>
    </row>
    <row r="12" spans="2:56" ht="24">
      <c r="B12" s="380">
        <v>4</v>
      </c>
      <c r="C12" s="388" t="s">
        <v>176</v>
      </c>
      <c r="D12" s="198"/>
      <c r="E12" s="305"/>
      <c r="F12" s="381" t="s">
        <v>459</v>
      </c>
      <c r="G12" s="384"/>
      <c r="H12" s="381" t="s">
        <v>220</v>
      </c>
      <c r="I12" s="402" t="s">
        <v>249</v>
      </c>
      <c r="J12" s="285"/>
      <c r="K12" s="342"/>
      <c r="L12" s="116"/>
      <c r="M12" s="230"/>
      <c r="AZ12" s="9" t="s">
        <v>174</v>
      </c>
      <c r="BA12" s="265" t="str">
        <f t="shared" si="0"/>
        <v>　</v>
      </c>
      <c r="BC12" s="281" t="s">
        <v>430</v>
      </c>
      <c r="BD12" s="280" t="str">
        <f>VLOOKUP($D$3,リスト!$C$1:$J$32,7,FALSE)</f>
        <v>予備登録</v>
      </c>
    </row>
    <row r="13" spans="2:56" ht="24">
      <c r="B13" s="380">
        <v>5</v>
      </c>
      <c r="C13" s="388" t="s">
        <v>176</v>
      </c>
      <c r="D13" s="198"/>
      <c r="E13" s="305"/>
      <c r="F13" s="381" t="s">
        <v>459</v>
      </c>
      <c r="G13" s="384"/>
      <c r="H13" s="381" t="s">
        <v>221</v>
      </c>
      <c r="I13" s="402" t="s">
        <v>248</v>
      </c>
      <c r="J13" s="285"/>
      <c r="K13" s="342"/>
      <c r="L13" s="116"/>
      <c r="M13" s="230"/>
      <c r="AZ13" s="9" t="s">
        <v>174</v>
      </c>
      <c r="BA13" s="265" t="str">
        <f t="shared" si="0"/>
        <v>　</v>
      </c>
      <c r="BC13" s="281" t="s">
        <v>476</v>
      </c>
      <c r="BD13" s="280">
        <f>VLOOKUP($D$3,リスト!$C$1:$J$32,8,FALSE)</f>
        <v>9</v>
      </c>
    </row>
    <row r="14" spans="2:56" ht="24">
      <c r="B14" s="380">
        <v>6</v>
      </c>
      <c r="C14" s="388" t="s">
        <v>176</v>
      </c>
      <c r="D14" s="198"/>
      <c r="E14" s="305"/>
      <c r="F14" s="381" t="s">
        <v>459</v>
      </c>
      <c r="G14" s="384"/>
      <c r="H14" s="381" t="s">
        <v>222</v>
      </c>
      <c r="I14" s="402" t="s">
        <v>247</v>
      </c>
      <c r="J14" s="285"/>
      <c r="K14" s="342"/>
      <c r="L14" s="116"/>
      <c r="M14" s="230"/>
      <c r="AZ14" s="9" t="s">
        <v>174</v>
      </c>
      <c r="BA14" s="265" t="str">
        <f t="shared" si="0"/>
        <v>　</v>
      </c>
    </row>
    <row r="15" spans="2:56" ht="24">
      <c r="B15" s="380">
        <v>7</v>
      </c>
      <c r="C15" s="388" t="s">
        <v>176</v>
      </c>
      <c r="D15" s="198"/>
      <c r="E15" s="305"/>
      <c r="F15" s="381" t="s">
        <v>459</v>
      </c>
      <c r="G15" s="384"/>
      <c r="H15" s="381" t="s">
        <v>246</v>
      </c>
      <c r="I15" s="381" t="s">
        <v>237</v>
      </c>
      <c r="J15" s="285"/>
      <c r="K15" s="342"/>
      <c r="L15" s="116"/>
      <c r="M15" s="230"/>
      <c r="AZ15" s="9" t="s">
        <v>174</v>
      </c>
      <c r="BA15" s="265" t="str">
        <f t="shared" si="0"/>
        <v>　</v>
      </c>
      <c r="BC15" s="282" t="s">
        <v>173</v>
      </c>
      <c r="BD15" s="272">
        <v>45901</v>
      </c>
    </row>
    <row r="16" spans="2:56" ht="24">
      <c r="B16" s="380">
        <v>8</v>
      </c>
      <c r="C16" s="388" t="s">
        <v>176</v>
      </c>
      <c r="D16" s="198"/>
      <c r="E16" s="305"/>
      <c r="F16" s="381" t="s">
        <v>459</v>
      </c>
      <c r="G16" s="384"/>
      <c r="H16" s="381" t="s">
        <v>246</v>
      </c>
      <c r="I16" s="381" t="s">
        <v>237</v>
      </c>
      <c r="J16" s="285"/>
      <c r="K16" s="342"/>
      <c r="L16" s="116"/>
      <c r="M16" s="230"/>
      <c r="AZ16" s="9" t="s">
        <v>174</v>
      </c>
      <c r="BA16" s="265" t="str">
        <f t="shared" si="0"/>
        <v>　</v>
      </c>
    </row>
    <row r="17" spans="2:57" ht="24.75" thickBot="1">
      <c r="B17" s="400">
        <v>9</v>
      </c>
      <c r="C17" s="383" t="s">
        <v>176</v>
      </c>
      <c r="D17" s="195"/>
      <c r="E17" s="306"/>
      <c r="F17" s="383" t="s">
        <v>459</v>
      </c>
      <c r="G17" s="401"/>
      <c r="H17" s="383" t="s">
        <v>246</v>
      </c>
      <c r="I17" s="383" t="s">
        <v>237</v>
      </c>
      <c r="J17" s="273"/>
      <c r="K17" s="353"/>
      <c r="L17" s="120"/>
      <c r="M17" s="231"/>
      <c r="AZ17" s="9" t="s">
        <v>174</v>
      </c>
      <c r="BA17" s="265" t="str">
        <f t="shared" si="0"/>
        <v>　</v>
      </c>
    </row>
    <row r="18" spans="2:57">
      <c r="B18" s="9"/>
    </row>
    <row r="19" spans="2:57" ht="12.75" thickBot="1">
      <c r="B19" s="723" t="s">
        <v>431</v>
      </c>
      <c r="C19" s="723"/>
      <c r="D19" s="723"/>
      <c r="E19" s="723"/>
      <c r="F19" s="723"/>
      <c r="G19" s="723"/>
      <c r="H19" s="723"/>
      <c r="I19" s="723"/>
      <c r="J19" s="723"/>
      <c r="K19" s="723"/>
      <c r="L19" s="723"/>
      <c r="M19" s="723"/>
    </row>
    <row r="20" spans="2:57" ht="12.75" thickBot="1">
      <c r="B20" s="724" t="s">
        <v>194</v>
      </c>
      <c r="C20" s="725"/>
      <c r="D20" s="254" t="s">
        <v>182</v>
      </c>
      <c r="E20" s="255" t="s">
        <v>181</v>
      </c>
      <c r="F20" s="779" t="s">
        <v>168</v>
      </c>
      <c r="G20" s="735"/>
      <c r="H20" s="735"/>
      <c r="I20" s="735"/>
      <c r="J20" s="735"/>
      <c r="K20" s="735"/>
      <c r="L20" s="736"/>
      <c r="M20" s="257" t="s">
        <v>411</v>
      </c>
    </row>
    <row r="21" spans="2:57" ht="13.5" thickTop="1" thickBot="1">
      <c r="B21" s="726"/>
      <c r="C21" s="727"/>
      <c r="D21" s="260"/>
      <c r="E21" s="261"/>
      <c r="F21" s="836"/>
      <c r="G21" s="733"/>
      <c r="H21" s="733"/>
      <c r="I21" s="733"/>
      <c r="J21" s="733"/>
      <c r="K21" s="733"/>
      <c r="L21" s="734"/>
      <c r="M21" s="259"/>
      <c r="BA21" s="266"/>
    </row>
    <row r="22" spans="2:57" s="132" customFormat="1">
      <c r="B22" s="7"/>
      <c r="C22" s="6"/>
      <c r="D22" s="6"/>
      <c r="E22" s="6"/>
      <c r="F22" s="6"/>
      <c r="G22" s="6"/>
      <c r="H22" s="6"/>
      <c r="I22" s="6"/>
      <c r="J22" s="6"/>
      <c r="K22" s="6"/>
      <c r="L22" s="6"/>
      <c r="M22" s="6"/>
      <c r="N22" s="6"/>
      <c r="O22" s="6"/>
      <c r="P22" s="8"/>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E22" s="6"/>
    </row>
    <row r="23" spans="2:57" s="132" customFormat="1">
      <c r="B23" s="805" t="s">
        <v>429</v>
      </c>
      <c r="C23" s="805"/>
      <c r="D23" s="805"/>
      <c r="E23" s="805"/>
      <c r="F23" s="805"/>
      <c r="G23" s="805"/>
      <c r="H23" s="805"/>
      <c r="I23" s="805"/>
      <c r="J23" s="805"/>
      <c r="K23" s="805"/>
      <c r="L23" s="805"/>
      <c r="M23" s="805"/>
      <c r="N23" s="6"/>
      <c r="O23" s="6"/>
      <c r="P23" s="8"/>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6" t="s">
        <v>481</v>
      </c>
      <c r="C24" s="797"/>
      <c r="D24" s="797"/>
      <c r="E24" s="797"/>
      <c r="F24" s="797"/>
      <c r="G24" s="797"/>
      <c r="H24" s="797"/>
      <c r="I24" s="797"/>
      <c r="J24" s="797"/>
      <c r="K24" s="797"/>
      <c r="L24" s="797"/>
      <c r="M24" s="798"/>
      <c r="N24" s="6"/>
      <c r="O24" s="6"/>
      <c r="P24" s="8"/>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row>
    <row r="25" spans="2:57" s="132" customFormat="1">
      <c r="B25" s="799"/>
      <c r="C25" s="800"/>
      <c r="D25" s="800"/>
      <c r="E25" s="800"/>
      <c r="F25" s="800"/>
      <c r="G25" s="800"/>
      <c r="H25" s="800"/>
      <c r="I25" s="800"/>
      <c r="J25" s="800"/>
      <c r="K25" s="800"/>
      <c r="L25" s="800"/>
      <c r="M25" s="801"/>
      <c r="N25" s="6"/>
      <c r="O25" s="6"/>
      <c r="P25" s="8"/>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C25" s="6"/>
      <c r="BD25" s="6"/>
    </row>
    <row r="26" spans="2:57" s="132" customFormat="1">
      <c r="B26" s="799"/>
      <c r="C26" s="800"/>
      <c r="D26" s="800"/>
      <c r="E26" s="800"/>
      <c r="F26" s="800"/>
      <c r="G26" s="800"/>
      <c r="H26" s="800"/>
      <c r="I26" s="800"/>
      <c r="J26" s="800"/>
      <c r="K26" s="800"/>
      <c r="L26" s="800"/>
      <c r="M26" s="801"/>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2"/>
      <c r="C27" s="803"/>
      <c r="D27" s="803"/>
      <c r="E27" s="803"/>
      <c r="F27" s="803"/>
      <c r="G27" s="803"/>
      <c r="H27" s="803"/>
      <c r="I27" s="803"/>
      <c r="J27" s="803"/>
      <c r="K27" s="803"/>
      <c r="L27" s="803"/>
      <c r="M27" s="804"/>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
      <c r="C28" s="6"/>
      <c r="D28" s="6"/>
      <c r="E28" s="6"/>
      <c r="F28" s="6"/>
      <c r="G28" s="6"/>
      <c r="H28" s="6"/>
      <c r="I28" s="6"/>
      <c r="J28" s="6"/>
      <c r="K28" s="6"/>
      <c r="L28" s="6"/>
      <c r="M28" s="6"/>
      <c r="N28" s="6"/>
      <c r="O28" s="6"/>
      <c r="P28" s="8"/>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sheetData>
  <mergeCells count="25">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I7:I8"/>
    <mergeCell ref="J7:K7"/>
    <mergeCell ref="L7:L8"/>
    <mergeCell ref="M7:M8"/>
    <mergeCell ref="B24:M27"/>
    <mergeCell ref="B19:M19"/>
    <mergeCell ref="B20:C21"/>
    <mergeCell ref="F20:L20"/>
    <mergeCell ref="F21:L21"/>
    <mergeCell ref="B23:M23"/>
  </mergeCells>
  <phoneticPr fontId="7"/>
  <conditionalFormatting sqref="BA9:BA17">
    <cfRule type="duplicateValues" dxfId="10" priority="1"/>
  </conditionalFormatting>
  <dataValidations count="6">
    <dataValidation type="custom" allowBlank="1" showInputMessage="1" showErrorMessage="1" errorTitle="修正" error="氏名欄にスペースの使用不可" prompt="苗字と名前を分けて入力。空白スペースは不要。" sqref="D9:E17" xr:uid="{F002DF24-2F50-4DFD-A5A1-B9D6021FDEA7}">
      <formula1>NOT(COUNTIF(D9,"*　*"))</formula1>
    </dataValidation>
    <dataValidation type="list" allowBlank="1" showInputMessage="1" showErrorMessage="1" sqref="L9:L17" xr:uid="{57685E81-631E-4CBD-9917-784DC61F9E91}">
      <formula1>",●"</formula1>
    </dataValidation>
    <dataValidation type="list" allowBlank="1" showInputMessage="1" showErrorMessage="1" sqref="J9:J17" xr:uid="{B2AAF207-3E65-4485-8604-36C30674437E}">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EDF03C67-9D83-496B-B5BF-E4E973484A32}">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1110B20A-5020-423A-A794-0745B3BA1E1E}">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9 BA131025 BA196561 BA262097 BA327633 BA393169 BA458705 BA524241 BA589777 BA655313 BA720849 BA786385 BA851921 BA917457 BA982993" xr:uid="{2E635F6B-CB7C-4A48-8E62-EB059B9ED885}"/>
  </dataValidations>
  <printOptions horizontalCentered="1"/>
  <pageMargins left="0.39370078740157483" right="0.39370078740157483" top="0.59055118110236227" bottom="0.39370078740157483" header="0.31496062992125984" footer="0.31496062992125984"/>
  <pageSetup paperSize="9" scale="91"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2028-E3DE-44B4-9967-3D263867ACB8}">
  <sheetPr codeName="Sheet26">
    <tabColor rgb="FF00B0F0"/>
    <pageSetUpPr fitToPage="1"/>
  </sheetPr>
  <dimension ref="B1:BE28"/>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10" width="12.5" style="6" customWidth="1"/>
    <col min="11" max="11" width="13.875" style="6" bestFit="1" customWidth="1"/>
    <col min="12" max="12" width="5.25" style="6" bestFit="1" customWidth="1"/>
    <col min="13" max="13" width="15" style="6" customWidth="1"/>
    <col min="14" max="14" width="5.625" style="6" customWidth="1"/>
    <col min="15"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17</v>
      </c>
      <c r="T2" s="107"/>
      <c r="U2" s="107"/>
      <c r="V2" s="107"/>
      <c r="W2" s="107"/>
      <c r="X2" s="107"/>
      <c r="AZ2" s="9" t="s">
        <v>174</v>
      </c>
    </row>
    <row r="3" spans="2:56" ht="24">
      <c r="B3" s="702" t="s">
        <v>428</v>
      </c>
      <c r="C3" s="702"/>
      <c r="D3" s="705" t="s">
        <v>303</v>
      </c>
      <c r="E3" s="705"/>
      <c r="T3" s="275"/>
      <c r="U3" s="275"/>
      <c r="V3" s="275"/>
      <c r="W3" s="275"/>
      <c r="X3" s="275"/>
      <c r="AZ3" s="9" t="s">
        <v>174</v>
      </c>
    </row>
    <row r="4" spans="2:56" ht="24.75" customHeight="1">
      <c r="B4" s="702" t="s">
        <v>172</v>
      </c>
      <c r="C4" s="702"/>
      <c r="D4" s="704" t="s">
        <v>195</v>
      </c>
      <c r="E4" s="704"/>
      <c r="S4" s="276"/>
      <c r="T4" s="276"/>
      <c r="U4" s="276"/>
      <c r="V4" s="276"/>
      <c r="W4" s="276"/>
      <c r="X4" s="276"/>
      <c r="AZ4" s="9" t="s">
        <v>174</v>
      </c>
    </row>
    <row r="5" spans="2:56" ht="25.5" customHeight="1">
      <c r="B5" s="702" t="s">
        <v>170</v>
      </c>
      <c r="C5" s="702"/>
      <c r="D5" s="703" t="s">
        <v>17</v>
      </c>
      <c r="E5" s="703"/>
      <c r="S5" s="276"/>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S6" s="276"/>
      <c r="T6" s="276"/>
      <c r="U6" s="276"/>
      <c r="V6" s="276"/>
      <c r="W6" s="276"/>
      <c r="X6" s="276"/>
      <c r="AZ6" s="9" t="s">
        <v>174</v>
      </c>
    </row>
    <row r="7" spans="2:56" ht="12" customHeight="1">
      <c r="B7" s="886" t="s">
        <v>244</v>
      </c>
      <c r="C7" s="838" t="s">
        <v>190</v>
      </c>
      <c r="D7" s="744" t="s">
        <v>188</v>
      </c>
      <c r="E7" s="822"/>
      <c r="F7" s="821" t="s">
        <v>187</v>
      </c>
      <c r="G7" s="831" t="s">
        <v>186</v>
      </c>
      <c r="H7" s="904" t="s">
        <v>253</v>
      </c>
      <c r="I7" s="903" t="s">
        <v>252</v>
      </c>
      <c r="J7" s="903" t="s">
        <v>251</v>
      </c>
      <c r="K7" s="901" t="s">
        <v>444</v>
      </c>
      <c r="L7" s="721" t="s">
        <v>184</v>
      </c>
      <c r="M7" s="849"/>
      <c r="N7" s="838" t="s">
        <v>183</v>
      </c>
      <c r="O7" s="758" t="s">
        <v>193</v>
      </c>
      <c r="S7" s="276"/>
      <c r="T7" s="276"/>
      <c r="U7" s="276"/>
      <c r="V7" s="276"/>
      <c r="W7" s="276"/>
      <c r="X7" s="276"/>
      <c r="AZ7" s="9"/>
      <c r="BA7" s="263" t="s">
        <v>296</v>
      </c>
    </row>
    <row r="8" spans="2:56" ht="12.75" customHeight="1" thickBot="1">
      <c r="B8" s="887"/>
      <c r="C8" s="839"/>
      <c r="D8" s="186" t="s">
        <v>182</v>
      </c>
      <c r="E8" s="267" t="s">
        <v>181</v>
      </c>
      <c r="F8" s="789"/>
      <c r="G8" s="832"/>
      <c r="H8" s="840"/>
      <c r="I8" s="722"/>
      <c r="J8" s="722"/>
      <c r="K8" s="902"/>
      <c r="L8" s="106" t="s">
        <v>180</v>
      </c>
      <c r="M8" s="340" t="s">
        <v>179</v>
      </c>
      <c r="N8" s="839"/>
      <c r="O8" s="841" t="s">
        <v>193</v>
      </c>
      <c r="S8" s="276"/>
      <c r="T8" s="276"/>
      <c r="U8" s="276"/>
      <c r="V8" s="276"/>
      <c r="W8" s="276"/>
      <c r="X8" s="276"/>
      <c r="AZ8" s="9"/>
      <c r="BA8" s="264" t="s">
        <v>126</v>
      </c>
    </row>
    <row r="9" spans="2:56" ht="24.75" thickTop="1">
      <c r="B9" s="111">
        <v>1</v>
      </c>
      <c r="C9" s="11" t="s">
        <v>178</v>
      </c>
      <c r="D9" s="299"/>
      <c r="E9" s="351"/>
      <c r="F9" s="43"/>
      <c r="G9" s="43"/>
      <c r="H9" s="41"/>
      <c r="I9" s="222"/>
      <c r="J9" s="222"/>
      <c r="K9" s="438"/>
      <c r="L9" s="268"/>
      <c r="M9" s="341"/>
      <c r="N9" s="41"/>
      <c r="O9" s="332"/>
      <c r="S9" s="276"/>
      <c r="T9" s="276"/>
      <c r="U9" s="276"/>
      <c r="V9" s="276"/>
      <c r="W9" s="276"/>
      <c r="X9" s="276"/>
      <c r="AZ9" s="9" t="s">
        <v>174</v>
      </c>
      <c r="BA9" s="265" t="str">
        <f t="array" ref="BA9">D9&amp;"　"&amp;E9</f>
        <v>　</v>
      </c>
      <c r="BC9" s="281" t="s">
        <v>385</v>
      </c>
      <c r="BD9" s="280" t="str">
        <f>VLOOKUP($D$3,リスト!$C$1:$J$32,4,FALSE)</f>
        <v>必置</v>
      </c>
    </row>
    <row r="10" spans="2:56" ht="24">
      <c r="B10" s="369">
        <v>2</v>
      </c>
      <c r="C10" s="291" t="s">
        <v>176</v>
      </c>
      <c r="D10" s="198"/>
      <c r="E10" s="305"/>
      <c r="F10" s="370" t="s">
        <v>460</v>
      </c>
      <c r="G10" s="116"/>
      <c r="H10" s="43"/>
      <c r="I10" s="113"/>
      <c r="J10" s="113"/>
      <c r="K10" s="336"/>
      <c r="L10" s="285"/>
      <c r="M10" s="342"/>
      <c r="N10" s="116"/>
      <c r="O10" s="230"/>
      <c r="S10" s="277"/>
      <c r="T10" s="277"/>
      <c r="U10" s="277"/>
      <c r="V10" s="277"/>
      <c r="W10" s="277"/>
      <c r="X10" s="277"/>
      <c r="AZ10" s="9" t="s">
        <v>174</v>
      </c>
      <c r="BA10" s="265" t="str">
        <f t="array" ref="BA10">D10&amp;"　"&amp;E10</f>
        <v>　</v>
      </c>
      <c r="BC10" s="281" t="s">
        <v>386</v>
      </c>
      <c r="BD10" s="280" t="str">
        <f>VLOOKUP($D$3,リスト!$C$1:$J$32,5,FALSE)</f>
        <v>不可</v>
      </c>
    </row>
    <row r="11" spans="2:56" ht="24">
      <c r="B11" s="369">
        <v>3</v>
      </c>
      <c r="C11" s="291" t="s">
        <v>176</v>
      </c>
      <c r="D11" s="198"/>
      <c r="E11" s="305"/>
      <c r="F11" s="370" t="s">
        <v>460</v>
      </c>
      <c r="G11" s="116"/>
      <c r="H11" s="116"/>
      <c r="I11" s="113"/>
      <c r="J11" s="113"/>
      <c r="K11" s="336"/>
      <c r="L11" s="285"/>
      <c r="M11" s="342"/>
      <c r="N11" s="116"/>
      <c r="O11" s="230"/>
      <c r="AZ11" s="9" t="s">
        <v>174</v>
      </c>
      <c r="BA11" s="265" t="str">
        <f t="array" ref="BA11">D11&amp;"　"&amp;E11</f>
        <v>　</v>
      </c>
      <c r="BC11" s="281" t="s">
        <v>387</v>
      </c>
      <c r="BD11" s="280" t="str">
        <f>VLOOKUP($D$3,リスト!$C$1:$J$32,6,FALSE)</f>
        <v>―</v>
      </c>
    </row>
    <row r="12" spans="2:56" ht="24">
      <c r="B12" s="369">
        <v>4</v>
      </c>
      <c r="C12" s="291" t="s">
        <v>176</v>
      </c>
      <c r="D12" s="198"/>
      <c r="E12" s="305"/>
      <c r="F12" s="370" t="s">
        <v>460</v>
      </c>
      <c r="G12" s="116"/>
      <c r="H12" s="116"/>
      <c r="I12" s="113"/>
      <c r="J12" s="113"/>
      <c r="K12" s="336"/>
      <c r="L12" s="285"/>
      <c r="M12" s="342"/>
      <c r="N12" s="116"/>
      <c r="O12" s="230"/>
      <c r="AZ12" s="9" t="s">
        <v>174</v>
      </c>
      <c r="BA12" s="265" t="str">
        <f t="array" ref="BA12">D12&amp;"　"&amp;E12</f>
        <v>　</v>
      </c>
      <c r="BC12" s="281" t="s">
        <v>430</v>
      </c>
      <c r="BD12" s="280" t="str">
        <f>VLOOKUP($D$3,リスト!$C$1:$J$32,7,FALSE)</f>
        <v>不可</v>
      </c>
    </row>
    <row r="13" spans="2:56" ht="24">
      <c r="B13" s="369">
        <v>5</v>
      </c>
      <c r="C13" s="291" t="s">
        <v>176</v>
      </c>
      <c r="D13" s="198"/>
      <c r="E13" s="305"/>
      <c r="F13" s="370" t="s">
        <v>460</v>
      </c>
      <c r="G13" s="116"/>
      <c r="H13" s="116"/>
      <c r="I13" s="113"/>
      <c r="J13" s="113"/>
      <c r="K13" s="336"/>
      <c r="L13" s="285"/>
      <c r="M13" s="342"/>
      <c r="N13" s="116"/>
      <c r="O13" s="230"/>
      <c r="AZ13" s="9" t="s">
        <v>174</v>
      </c>
      <c r="BA13" s="265" t="str">
        <f t="array" ref="BA13">D13&amp;"　"&amp;E13</f>
        <v>　</v>
      </c>
      <c r="BC13" s="281" t="s">
        <v>476</v>
      </c>
      <c r="BD13" s="280">
        <f>VLOOKUP($D$3,リスト!$C$1:$J$32,8,FALSE)</f>
        <v>8</v>
      </c>
    </row>
    <row r="14" spans="2:56" ht="24">
      <c r="B14" s="369">
        <v>6</v>
      </c>
      <c r="C14" s="291" t="s">
        <v>176</v>
      </c>
      <c r="D14" s="198"/>
      <c r="E14" s="305"/>
      <c r="F14" s="370" t="s">
        <v>460</v>
      </c>
      <c r="G14" s="116"/>
      <c r="H14" s="116"/>
      <c r="I14" s="113"/>
      <c r="J14" s="113"/>
      <c r="K14" s="336"/>
      <c r="L14" s="285"/>
      <c r="M14" s="342"/>
      <c r="N14" s="116"/>
      <c r="O14" s="230"/>
      <c r="AZ14" s="9" t="s">
        <v>174</v>
      </c>
      <c r="BA14" s="265" t="str">
        <f t="array" ref="BA14">D14&amp;"　"&amp;E14</f>
        <v>　</v>
      </c>
    </row>
    <row r="15" spans="2:56" ht="24">
      <c r="B15" s="369">
        <v>7</v>
      </c>
      <c r="C15" s="291" t="s">
        <v>176</v>
      </c>
      <c r="D15" s="198"/>
      <c r="E15" s="305"/>
      <c r="F15" s="370" t="s">
        <v>460</v>
      </c>
      <c r="G15" s="116"/>
      <c r="H15" s="116"/>
      <c r="I15" s="113"/>
      <c r="J15" s="113"/>
      <c r="K15" s="336"/>
      <c r="L15" s="285"/>
      <c r="M15" s="342"/>
      <c r="N15" s="116"/>
      <c r="O15" s="230"/>
      <c r="AZ15" s="9" t="s">
        <v>174</v>
      </c>
      <c r="BA15" s="265" t="str">
        <f t="array" ref="BA15">D15&amp;"　"&amp;E15</f>
        <v>　</v>
      </c>
      <c r="BC15" s="282" t="s">
        <v>173</v>
      </c>
      <c r="BD15" s="272">
        <v>45901</v>
      </c>
    </row>
    <row r="16" spans="2:56" ht="24.75" thickBot="1">
      <c r="B16" s="112">
        <v>8</v>
      </c>
      <c r="C16" s="119" t="s">
        <v>176</v>
      </c>
      <c r="D16" s="195"/>
      <c r="E16" s="306"/>
      <c r="F16" s="371" t="s">
        <v>460</v>
      </c>
      <c r="G16" s="120"/>
      <c r="H16" s="120"/>
      <c r="I16" s="114"/>
      <c r="J16" s="114"/>
      <c r="K16" s="372"/>
      <c r="L16" s="273"/>
      <c r="M16" s="353"/>
      <c r="N16" s="120"/>
      <c r="O16" s="231"/>
      <c r="AZ16" s="9" t="s">
        <v>174</v>
      </c>
      <c r="BA16" s="265" t="str">
        <f t="array" ref="BA16">D16&amp;"　"&amp;E16</f>
        <v>　</v>
      </c>
    </row>
    <row r="17" spans="2:57">
      <c r="B17" s="9"/>
    </row>
    <row r="18" spans="2:57" ht="12.75" thickBot="1">
      <c r="B18" s="723" t="s">
        <v>431</v>
      </c>
      <c r="C18" s="723"/>
      <c r="D18" s="723"/>
      <c r="E18" s="723"/>
      <c r="F18" s="723"/>
      <c r="G18" s="723"/>
      <c r="H18" s="723"/>
      <c r="I18" s="723"/>
      <c r="J18" s="723"/>
      <c r="K18" s="723"/>
      <c r="L18" s="723"/>
      <c r="M18" s="723"/>
      <c r="N18" s="723"/>
      <c r="O18" s="723"/>
    </row>
    <row r="19" spans="2:57" ht="12.75" thickBot="1">
      <c r="B19" s="724" t="s">
        <v>194</v>
      </c>
      <c r="C19" s="725"/>
      <c r="D19" s="254" t="s">
        <v>182</v>
      </c>
      <c r="E19" s="255" t="s">
        <v>181</v>
      </c>
      <c r="F19" s="779" t="s">
        <v>168</v>
      </c>
      <c r="G19" s="735"/>
      <c r="H19" s="735"/>
      <c r="I19" s="735"/>
      <c r="J19" s="735"/>
      <c r="K19" s="735"/>
      <c r="L19" s="735"/>
      <c r="M19" s="735"/>
      <c r="N19" s="736"/>
      <c r="O19" s="257" t="s">
        <v>411</v>
      </c>
    </row>
    <row r="20" spans="2:57" ht="13.5" thickTop="1" thickBot="1">
      <c r="B20" s="726"/>
      <c r="C20" s="727"/>
      <c r="D20" s="260"/>
      <c r="E20" s="261"/>
      <c r="F20" s="836"/>
      <c r="G20" s="733"/>
      <c r="H20" s="733"/>
      <c r="I20" s="733"/>
      <c r="J20" s="733"/>
      <c r="K20" s="733"/>
      <c r="L20" s="733"/>
      <c r="M20" s="733"/>
      <c r="N20" s="734"/>
      <c r="O20" s="259"/>
      <c r="BA20" s="266"/>
    </row>
    <row r="21" spans="2:57" s="132" customFormat="1">
      <c r="B21" s="7"/>
      <c r="C21" s="6"/>
      <c r="D21" s="6"/>
      <c r="E21" s="6"/>
      <c r="F21" s="6"/>
      <c r="G21" s="6"/>
      <c r="H21" s="6"/>
      <c r="I21" s="6"/>
      <c r="J21" s="6"/>
      <c r="K21" s="6"/>
      <c r="L21" s="6"/>
      <c r="M21" s="6"/>
      <c r="N21" s="6"/>
      <c r="O21" s="6"/>
      <c r="P21" s="6"/>
      <c r="Q21" s="6"/>
      <c r="R21" s="8"/>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B21" s="6"/>
      <c r="BE21" s="6"/>
    </row>
    <row r="22" spans="2:57" s="132" customFormat="1">
      <c r="B22" s="805" t="s">
        <v>429</v>
      </c>
      <c r="C22" s="805"/>
      <c r="D22" s="805"/>
      <c r="E22" s="805"/>
      <c r="F22" s="805"/>
      <c r="G22" s="805"/>
      <c r="H22" s="805"/>
      <c r="I22" s="805"/>
      <c r="J22" s="805"/>
      <c r="K22" s="805"/>
      <c r="L22" s="805"/>
      <c r="M22" s="805"/>
      <c r="N22" s="805"/>
      <c r="O22" s="805"/>
      <c r="P22" s="6"/>
      <c r="Q22" s="6"/>
      <c r="R22" s="8"/>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row>
    <row r="23" spans="2:57" s="132" customFormat="1">
      <c r="B23" s="796" t="s">
        <v>445</v>
      </c>
      <c r="C23" s="797"/>
      <c r="D23" s="797"/>
      <c r="E23" s="797"/>
      <c r="F23" s="797"/>
      <c r="G23" s="797"/>
      <c r="H23" s="797"/>
      <c r="I23" s="797"/>
      <c r="J23" s="797"/>
      <c r="K23" s="797"/>
      <c r="L23" s="797"/>
      <c r="M23" s="797"/>
      <c r="N23" s="797"/>
      <c r="O23" s="798"/>
      <c r="P23" s="6"/>
      <c r="Q23" s="6"/>
      <c r="R23" s="8"/>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9"/>
      <c r="C24" s="800"/>
      <c r="D24" s="800"/>
      <c r="E24" s="800"/>
      <c r="F24" s="800"/>
      <c r="G24" s="800"/>
      <c r="H24" s="800"/>
      <c r="I24" s="800"/>
      <c r="J24" s="800"/>
      <c r="K24" s="800"/>
      <c r="L24" s="800"/>
      <c r="M24" s="800"/>
      <c r="N24" s="800"/>
      <c r="O24" s="801"/>
      <c r="P24" s="6"/>
      <c r="Q24" s="6"/>
      <c r="R24" s="8"/>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C24" s="6"/>
      <c r="BD24" s="6"/>
    </row>
    <row r="25" spans="2:57" s="132" customFormat="1">
      <c r="B25" s="799"/>
      <c r="C25" s="800"/>
      <c r="D25" s="800"/>
      <c r="E25" s="800"/>
      <c r="F25" s="800"/>
      <c r="G25" s="800"/>
      <c r="H25" s="800"/>
      <c r="I25" s="800"/>
      <c r="J25" s="800"/>
      <c r="K25" s="800"/>
      <c r="L25" s="800"/>
      <c r="M25" s="800"/>
      <c r="N25" s="800"/>
      <c r="O25" s="801"/>
      <c r="P25" s="6"/>
      <c r="Q25" s="6"/>
      <c r="R25" s="8"/>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99"/>
      <c r="C26" s="800"/>
      <c r="D26" s="800"/>
      <c r="E26" s="800"/>
      <c r="F26" s="800"/>
      <c r="G26" s="800"/>
      <c r="H26" s="800"/>
      <c r="I26" s="800"/>
      <c r="J26" s="800"/>
      <c r="K26" s="800"/>
      <c r="L26" s="800"/>
      <c r="M26" s="800"/>
      <c r="N26" s="800"/>
      <c r="O26" s="801"/>
      <c r="P26" s="6"/>
      <c r="Q26" s="6"/>
      <c r="R26" s="8"/>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2"/>
      <c r="C27" s="803"/>
      <c r="D27" s="803"/>
      <c r="E27" s="803"/>
      <c r="F27" s="803"/>
      <c r="G27" s="803"/>
      <c r="H27" s="803"/>
      <c r="I27" s="803"/>
      <c r="J27" s="803"/>
      <c r="K27" s="803"/>
      <c r="L27" s="803"/>
      <c r="M27" s="803"/>
      <c r="N27" s="803"/>
      <c r="O27" s="804"/>
      <c r="P27" s="6"/>
      <c r="Q27" s="6"/>
      <c r="R27" s="8"/>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
      <c r="C28" s="6"/>
      <c r="D28" s="6"/>
      <c r="E28" s="6"/>
      <c r="F28" s="6"/>
      <c r="G28" s="6"/>
      <c r="H28" s="6"/>
      <c r="I28" s="6"/>
      <c r="J28" s="6"/>
      <c r="K28" s="6"/>
      <c r="L28" s="6"/>
      <c r="M28" s="6"/>
      <c r="N28" s="6"/>
      <c r="O28" s="6"/>
      <c r="P28" s="6"/>
      <c r="Q28" s="6"/>
      <c r="R28" s="8"/>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sheetData>
  <mergeCells count="27">
    <mergeCell ref="B1:E1"/>
    <mergeCell ref="B2:C2"/>
    <mergeCell ref="B3:C3"/>
    <mergeCell ref="D3:E3"/>
    <mergeCell ref="B4:C4"/>
    <mergeCell ref="D4:E4"/>
    <mergeCell ref="B5:C5"/>
    <mergeCell ref="D5:E5"/>
    <mergeCell ref="B6:O6"/>
    <mergeCell ref="B7:B8"/>
    <mergeCell ref="C7:C8"/>
    <mergeCell ref="D7:E7"/>
    <mergeCell ref="F7:F8"/>
    <mergeCell ref="G7:G8"/>
    <mergeCell ref="H7:H8"/>
    <mergeCell ref="B23:O27"/>
    <mergeCell ref="K7:K8"/>
    <mergeCell ref="L7:M7"/>
    <mergeCell ref="N7:N8"/>
    <mergeCell ref="O7:O8"/>
    <mergeCell ref="I7:I8"/>
    <mergeCell ref="J7:J8"/>
    <mergeCell ref="B18:O18"/>
    <mergeCell ref="B19:C20"/>
    <mergeCell ref="F19:N19"/>
    <mergeCell ref="F20:N20"/>
    <mergeCell ref="B22:O22"/>
  </mergeCells>
  <phoneticPr fontId="7"/>
  <conditionalFormatting sqref="BA9:BA16">
    <cfRule type="duplicateValues" dxfId="9" priority="1"/>
  </conditionalFormatting>
  <dataValidations count="6">
    <dataValidation type="custom" allowBlank="1" showInputMessage="1" showErrorMessage="1" errorTitle="修正" error="氏名欄にスペースの使用不可" prompt="苗字と名前を分けて入力。空白スペースは不要。" sqref="D9:E16" xr:uid="{EA04116E-2F82-40CA-B457-6BD78DEED874}">
      <formula1>NOT(COUNTIF(D9,"*　*"))</formula1>
    </dataValidation>
    <dataValidation type="list" allowBlank="1" showInputMessage="1" showErrorMessage="1" sqref="N9:N16" xr:uid="{A797CCF0-3676-46BE-8648-71EF98744E6C}">
      <formula1>",●"</formula1>
    </dataValidation>
    <dataValidation type="list" allowBlank="1" showInputMessage="1" showErrorMessage="1" sqref="L9:L16" xr:uid="{6766011A-6171-431C-A236-7C26FFD7E73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97F2486B-0150-478F-821D-653F0BC6DBE9}">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DD2F616D-5AF8-4048-9A61-3164334F0AA7}">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9 BA131025 BA196561 BA262097 BA327633 BA393169 BA458705 BA524241 BA589777 BA655313 BA720849 BA786385 BA851921 BA917457 BA982993" xr:uid="{3B9D0440-80EF-4F2A-8940-07CE6490FB3C}"/>
  </dataValidations>
  <printOptions horizontalCentered="1"/>
  <pageMargins left="0.39370078740157483" right="0.39370078740157483" top="0.59055118110236227" bottom="0.39370078740157483" header="0.31496062992125984" footer="0.31496062992125984"/>
  <pageSetup paperSize="9" scale="7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00B0F0"/>
  </sheetPr>
  <dimension ref="A1:BR170"/>
  <sheetViews>
    <sheetView view="pageBreakPreview" zoomScaleNormal="80" zoomScaleSheetLayoutView="100" workbookViewId="0">
      <selection activeCell="D5" sqref="D5:G5"/>
    </sheetView>
  </sheetViews>
  <sheetFormatPr defaultRowHeight="12" outlineLevelCol="1"/>
  <cols>
    <col min="1" max="1" width="1.25" style="8" customWidth="1"/>
    <col min="2" max="2" width="4.625" style="8" customWidth="1"/>
    <col min="3" max="3" width="4.625" style="7" customWidth="1"/>
    <col min="4" max="19" width="4.625" style="8" customWidth="1"/>
    <col min="20" max="20" width="1.25" style="584" customWidth="1"/>
    <col min="21" max="21" width="0.625" style="8" customWidth="1"/>
    <col min="22" max="22" width="12.25" style="584" bestFit="1" customWidth="1"/>
    <col min="23" max="51" width="3.125" style="584" hidden="1" customWidth="1" outlineLevel="1"/>
    <col min="52" max="52" width="3.125" style="584" customWidth="1" collapsed="1"/>
    <col min="53" max="54" width="3.125" style="584" customWidth="1"/>
    <col min="55" max="76" width="3.125" style="6" customWidth="1"/>
    <col min="77" max="84" width="3.375" style="6" customWidth="1"/>
    <col min="85" max="16384" width="9" style="6"/>
  </cols>
  <sheetData>
    <row r="1" spans="1:54" ht="24">
      <c r="A1" s="6"/>
      <c r="B1" s="753" t="s">
        <v>473</v>
      </c>
      <c r="C1" s="753"/>
      <c r="D1" s="753"/>
      <c r="E1" s="753"/>
      <c r="F1" s="753"/>
      <c r="G1" s="753"/>
      <c r="H1" s="6"/>
      <c r="I1" s="6"/>
      <c r="J1" s="6"/>
      <c r="K1" s="6"/>
      <c r="L1" s="6"/>
      <c r="M1" s="6"/>
      <c r="N1" s="6"/>
      <c r="O1" s="6"/>
      <c r="P1" s="6"/>
      <c r="Q1" s="6"/>
      <c r="S1" s="7"/>
      <c r="T1" s="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6"/>
      <c r="AZ1" s="9" t="s">
        <v>174</v>
      </c>
      <c r="BA1" s="266"/>
      <c r="BB1" s="6"/>
    </row>
    <row r="2" spans="1:54" ht="24">
      <c r="A2" s="6"/>
      <c r="B2" s="702" t="s">
        <v>427</v>
      </c>
      <c r="C2" s="702"/>
      <c r="D2" s="917" t="s">
        <v>328</v>
      </c>
      <c r="E2" s="918"/>
      <c r="F2" s="917">
        <v>17</v>
      </c>
      <c r="G2" s="918"/>
      <c r="H2" s="6"/>
      <c r="I2" s="6"/>
      <c r="J2" s="6"/>
      <c r="K2" s="6"/>
      <c r="L2" s="6"/>
      <c r="M2" s="6"/>
      <c r="N2" s="6"/>
      <c r="O2" s="6"/>
      <c r="P2" s="6"/>
      <c r="Q2" s="6"/>
      <c r="S2" s="7"/>
      <c r="T2" s="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6"/>
      <c r="AZ2" s="9" t="s">
        <v>174</v>
      </c>
      <c r="BA2" s="266"/>
      <c r="BB2" s="6"/>
    </row>
    <row r="3" spans="1:54" ht="24">
      <c r="A3" s="6"/>
      <c r="B3" s="702" t="s">
        <v>428</v>
      </c>
      <c r="C3" s="702"/>
      <c r="D3" s="925" t="s">
        <v>303</v>
      </c>
      <c r="E3" s="926"/>
      <c r="F3" s="926"/>
      <c r="G3" s="927"/>
      <c r="H3" s="6"/>
      <c r="I3" s="6"/>
      <c r="J3" s="6"/>
      <c r="K3" s="6"/>
      <c r="L3" s="6"/>
      <c r="M3" s="6"/>
      <c r="N3" s="6"/>
      <c r="O3" s="6"/>
      <c r="P3" s="6"/>
      <c r="Q3" s="6"/>
      <c r="S3" s="7"/>
      <c r="T3" s="7"/>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6"/>
      <c r="AZ3" s="9" t="s">
        <v>174</v>
      </c>
      <c r="BA3" s="266"/>
      <c r="BB3" s="6"/>
    </row>
    <row r="4" spans="1:54" ht="24.75" customHeight="1">
      <c r="A4" s="6"/>
      <c r="B4" s="702" t="s">
        <v>172</v>
      </c>
      <c r="C4" s="702"/>
      <c r="D4" s="922" t="s">
        <v>195</v>
      </c>
      <c r="E4" s="923"/>
      <c r="F4" s="923"/>
      <c r="G4" s="924"/>
      <c r="H4" s="6"/>
      <c r="I4" s="6"/>
      <c r="J4" s="6"/>
      <c r="K4" s="6"/>
      <c r="L4" s="6"/>
      <c r="M4" s="6"/>
      <c r="N4" s="6"/>
      <c r="O4" s="6"/>
      <c r="P4" s="6"/>
      <c r="Q4" s="6"/>
      <c r="S4" s="7"/>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6"/>
      <c r="AZ4" s="9" t="s">
        <v>174</v>
      </c>
      <c r="BA4" s="266"/>
      <c r="BB4" s="6"/>
    </row>
    <row r="5" spans="1:54" ht="25.5" customHeight="1">
      <c r="A5" s="6"/>
      <c r="B5" s="702" t="s">
        <v>170</v>
      </c>
      <c r="C5" s="702"/>
      <c r="D5" s="919" t="s">
        <v>17</v>
      </c>
      <c r="E5" s="920"/>
      <c r="F5" s="920"/>
      <c r="G5" s="921"/>
      <c r="H5" s="6"/>
      <c r="I5" s="6"/>
      <c r="J5" s="6"/>
      <c r="K5" s="6"/>
      <c r="L5" s="6"/>
      <c r="M5" s="6"/>
      <c r="N5" s="6"/>
      <c r="O5" s="6"/>
      <c r="P5" s="6"/>
      <c r="Q5" s="6"/>
      <c r="S5" s="7"/>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6"/>
      <c r="AZ5" s="9" t="s">
        <v>174</v>
      </c>
      <c r="BA5" s="266"/>
      <c r="BB5" s="6"/>
    </row>
    <row r="7" spans="1:54">
      <c r="B7" s="710" t="s">
        <v>320</v>
      </c>
      <c r="C7" s="710"/>
      <c r="D7" s="710"/>
      <c r="E7" s="710"/>
      <c r="F7" s="710"/>
      <c r="G7" s="710"/>
      <c r="H7" s="710"/>
      <c r="I7" s="710"/>
      <c r="J7" s="710"/>
      <c r="K7" s="710"/>
      <c r="L7" s="710"/>
      <c r="M7" s="710"/>
      <c r="N7" s="710"/>
      <c r="O7" s="710"/>
      <c r="P7" s="710"/>
      <c r="Q7" s="710"/>
      <c r="R7" s="710"/>
      <c r="S7" s="710"/>
    </row>
    <row r="8" spans="1:54">
      <c r="B8" s="713"/>
      <c r="C8" s="713"/>
      <c r="D8" s="713"/>
      <c r="E8" s="713"/>
      <c r="F8" s="713"/>
      <c r="G8" s="713"/>
      <c r="H8" s="713"/>
      <c r="I8" s="713"/>
      <c r="J8" s="713"/>
      <c r="K8" s="713"/>
      <c r="L8" s="713"/>
      <c r="M8" s="713"/>
      <c r="N8" s="713"/>
      <c r="O8" s="713"/>
      <c r="P8" s="713"/>
      <c r="Q8" s="713"/>
      <c r="R8" s="713"/>
      <c r="S8" s="713"/>
    </row>
    <row r="9" spans="1:54" ht="12" customHeight="1">
      <c r="B9" s="908" t="s">
        <v>405</v>
      </c>
      <c r="C9" s="909"/>
      <c r="D9" s="909"/>
      <c r="E9" s="909"/>
      <c r="F9" s="909"/>
      <c r="G9" s="909"/>
      <c r="H9" s="909"/>
      <c r="I9" s="909"/>
      <c r="J9" s="910"/>
      <c r="K9" s="908" t="s">
        <v>406</v>
      </c>
      <c r="L9" s="909"/>
      <c r="M9" s="909"/>
      <c r="N9" s="909"/>
      <c r="O9" s="909"/>
      <c r="P9" s="909"/>
      <c r="Q9" s="909"/>
      <c r="R9" s="909"/>
      <c r="S9" s="910"/>
      <c r="V9" s="905" t="str">
        <f>'17'!BA9</f>
        <v>　</v>
      </c>
    </row>
    <row r="10" spans="1:54" ht="12" customHeight="1">
      <c r="B10" s="911"/>
      <c r="C10" s="912"/>
      <c r="D10" s="912"/>
      <c r="E10" s="912"/>
      <c r="F10" s="912"/>
      <c r="G10" s="912"/>
      <c r="H10" s="912"/>
      <c r="I10" s="912"/>
      <c r="J10" s="913"/>
      <c r="K10" s="911"/>
      <c r="L10" s="912"/>
      <c r="M10" s="912"/>
      <c r="N10" s="912"/>
      <c r="O10" s="912"/>
      <c r="P10" s="912"/>
      <c r="Q10" s="912"/>
      <c r="R10" s="912"/>
      <c r="S10" s="913"/>
      <c r="V10" s="906"/>
    </row>
    <row r="11" spans="1:54">
      <c r="B11" s="911"/>
      <c r="C11" s="912"/>
      <c r="D11" s="912"/>
      <c r="E11" s="912"/>
      <c r="F11" s="912"/>
      <c r="G11" s="912"/>
      <c r="H11" s="912"/>
      <c r="I11" s="912"/>
      <c r="J11" s="913"/>
      <c r="K11" s="911"/>
      <c r="L11" s="912"/>
      <c r="M11" s="912"/>
      <c r="N11" s="912"/>
      <c r="O11" s="912"/>
      <c r="P11" s="912"/>
      <c r="Q11" s="912"/>
      <c r="R11" s="912"/>
      <c r="S11" s="913"/>
      <c r="V11" s="906"/>
    </row>
    <row r="12" spans="1:54">
      <c r="B12" s="911"/>
      <c r="C12" s="912"/>
      <c r="D12" s="912"/>
      <c r="E12" s="912"/>
      <c r="F12" s="912"/>
      <c r="G12" s="912"/>
      <c r="H12" s="912"/>
      <c r="I12" s="912"/>
      <c r="J12" s="913"/>
      <c r="K12" s="911"/>
      <c r="L12" s="912"/>
      <c r="M12" s="912"/>
      <c r="N12" s="912"/>
      <c r="O12" s="912"/>
      <c r="P12" s="912"/>
      <c r="Q12" s="912"/>
      <c r="R12" s="912"/>
      <c r="S12" s="913"/>
      <c r="V12" s="906"/>
    </row>
    <row r="13" spans="1:54">
      <c r="B13" s="911"/>
      <c r="C13" s="912"/>
      <c r="D13" s="912"/>
      <c r="E13" s="912"/>
      <c r="F13" s="912"/>
      <c r="G13" s="912"/>
      <c r="H13" s="912"/>
      <c r="I13" s="912"/>
      <c r="J13" s="913"/>
      <c r="K13" s="911"/>
      <c r="L13" s="912"/>
      <c r="M13" s="912"/>
      <c r="N13" s="912"/>
      <c r="O13" s="912"/>
      <c r="P13" s="912"/>
      <c r="Q13" s="912"/>
      <c r="R13" s="912"/>
      <c r="S13" s="913"/>
      <c r="V13" s="906"/>
    </row>
    <row r="14" spans="1:54">
      <c r="B14" s="911"/>
      <c r="C14" s="912"/>
      <c r="D14" s="912"/>
      <c r="E14" s="912"/>
      <c r="F14" s="912"/>
      <c r="G14" s="912"/>
      <c r="H14" s="912"/>
      <c r="I14" s="912"/>
      <c r="J14" s="913"/>
      <c r="K14" s="911"/>
      <c r="L14" s="912"/>
      <c r="M14" s="912"/>
      <c r="N14" s="912"/>
      <c r="O14" s="912"/>
      <c r="P14" s="912"/>
      <c r="Q14" s="912"/>
      <c r="R14" s="912"/>
      <c r="S14" s="913"/>
      <c r="V14" s="906"/>
    </row>
    <row r="15" spans="1:54">
      <c r="B15" s="911"/>
      <c r="C15" s="912"/>
      <c r="D15" s="912"/>
      <c r="E15" s="912"/>
      <c r="F15" s="912"/>
      <c r="G15" s="912"/>
      <c r="H15" s="912"/>
      <c r="I15" s="912"/>
      <c r="J15" s="913"/>
      <c r="K15" s="911"/>
      <c r="L15" s="912"/>
      <c r="M15" s="912"/>
      <c r="N15" s="912"/>
      <c r="O15" s="912"/>
      <c r="P15" s="912"/>
      <c r="Q15" s="912"/>
      <c r="R15" s="912"/>
      <c r="S15" s="913"/>
      <c r="V15" s="906"/>
    </row>
    <row r="16" spans="1:54">
      <c r="B16" s="911"/>
      <c r="C16" s="912"/>
      <c r="D16" s="912"/>
      <c r="E16" s="912"/>
      <c r="F16" s="912"/>
      <c r="G16" s="912"/>
      <c r="H16" s="912"/>
      <c r="I16" s="912"/>
      <c r="J16" s="913"/>
      <c r="K16" s="911"/>
      <c r="L16" s="912"/>
      <c r="M16" s="912"/>
      <c r="N16" s="912"/>
      <c r="O16" s="912"/>
      <c r="P16" s="912"/>
      <c r="Q16" s="912"/>
      <c r="R16" s="912"/>
      <c r="S16" s="913"/>
      <c r="V16" s="906"/>
    </row>
    <row r="17" spans="2:22">
      <c r="B17" s="911"/>
      <c r="C17" s="912"/>
      <c r="D17" s="912"/>
      <c r="E17" s="912"/>
      <c r="F17" s="912"/>
      <c r="G17" s="912"/>
      <c r="H17" s="912"/>
      <c r="I17" s="912"/>
      <c r="J17" s="913"/>
      <c r="K17" s="911"/>
      <c r="L17" s="912"/>
      <c r="M17" s="912"/>
      <c r="N17" s="912"/>
      <c r="O17" s="912"/>
      <c r="P17" s="912"/>
      <c r="Q17" s="912"/>
      <c r="R17" s="912"/>
      <c r="S17" s="913"/>
      <c r="V17" s="906"/>
    </row>
    <row r="18" spans="2:22">
      <c r="B18" s="911"/>
      <c r="C18" s="912"/>
      <c r="D18" s="912"/>
      <c r="E18" s="912"/>
      <c r="F18" s="912"/>
      <c r="G18" s="912"/>
      <c r="H18" s="912"/>
      <c r="I18" s="912"/>
      <c r="J18" s="913"/>
      <c r="K18" s="911"/>
      <c r="L18" s="912"/>
      <c r="M18" s="912"/>
      <c r="N18" s="912"/>
      <c r="O18" s="912"/>
      <c r="P18" s="912"/>
      <c r="Q18" s="912"/>
      <c r="R18" s="912"/>
      <c r="S18" s="913"/>
      <c r="V18" s="906"/>
    </row>
    <row r="19" spans="2:22">
      <c r="B19" s="911"/>
      <c r="C19" s="912"/>
      <c r="D19" s="912"/>
      <c r="E19" s="912"/>
      <c r="F19" s="912"/>
      <c r="G19" s="912"/>
      <c r="H19" s="912"/>
      <c r="I19" s="912"/>
      <c r="J19" s="913"/>
      <c r="K19" s="911"/>
      <c r="L19" s="912"/>
      <c r="M19" s="912"/>
      <c r="N19" s="912"/>
      <c r="O19" s="912"/>
      <c r="P19" s="912"/>
      <c r="Q19" s="912"/>
      <c r="R19" s="912"/>
      <c r="S19" s="913"/>
      <c r="V19" s="906"/>
    </row>
    <row r="20" spans="2:22">
      <c r="B20" s="911"/>
      <c r="C20" s="912"/>
      <c r="D20" s="912"/>
      <c r="E20" s="912"/>
      <c r="F20" s="912"/>
      <c r="G20" s="912"/>
      <c r="H20" s="912"/>
      <c r="I20" s="912"/>
      <c r="J20" s="913"/>
      <c r="K20" s="911"/>
      <c r="L20" s="912"/>
      <c r="M20" s="912"/>
      <c r="N20" s="912"/>
      <c r="O20" s="912"/>
      <c r="P20" s="912"/>
      <c r="Q20" s="912"/>
      <c r="R20" s="912"/>
      <c r="S20" s="913"/>
      <c r="V20" s="906"/>
    </row>
    <row r="21" spans="2:22">
      <c r="B21" s="914"/>
      <c r="C21" s="915"/>
      <c r="D21" s="915"/>
      <c r="E21" s="915"/>
      <c r="F21" s="915"/>
      <c r="G21" s="915"/>
      <c r="H21" s="915"/>
      <c r="I21" s="915"/>
      <c r="J21" s="916"/>
      <c r="K21" s="914"/>
      <c r="L21" s="915"/>
      <c r="M21" s="915"/>
      <c r="N21" s="915"/>
      <c r="O21" s="915"/>
      <c r="P21" s="915"/>
      <c r="Q21" s="915"/>
      <c r="R21" s="915"/>
      <c r="S21" s="916"/>
      <c r="V21" s="906"/>
    </row>
    <row r="22" spans="2:22">
      <c r="B22" s="928"/>
      <c r="C22" s="929"/>
      <c r="D22" s="929"/>
      <c r="E22" s="929"/>
      <c r="F22" s="929"/>
      <c r="G22" s="929"/>
      <c r="H22" s="929"/>
      <c r="I22" s="929"/>
      <c r="J22" s="930"/>
      <c r="K22" s="908" t="s">
        <v>407</v>
      </c>
      <c r="L22" s="909"/>
      <c r="M22" s="909"/>
      <c r="N22" s="909"/>
      <c r="O22" s="909"/>
      <c r="P22" s="909"/>
      <c r="Q22" s="909"/>
      <c r="R22" s="909"/>
      <c r="S22" s="910"/>
      <c r="V22" s="906"/>
    </row>
    <row r="23" spans="2:22">
      <c r="B23" s="931"/>
      <c r="C23" s="932"/>
      <c r="D23" s="932"/>
      <c r="E23" s="932"/>
      <c r="F23" s="932"/>
      <c r="G23" s="932"/>
      <c r="H23" s="932"/>
      <c r="I23" s="932"/>
      <c r="J23" s="933"/>
      <c r="K23" s="911"/>
      <c r="L23" s="912"/>
      <c r="M23" s="912"/>
      <c r="N23" s="912"/>
      <c r="O23" s="912"/>
      <c r="P23" s="912"/>
      <c r="Q23" s="912"/>
      <c r="R23" s="912"/>
      <c r="S23" s="913"/>
      <c r="V23" s="906"/>
    </row>
    <row r="24" spans="2:22">
      <c r="B24" s="931"/>
      <c r="C24" s="932"/>
      <c r="D24" s="932"/>
      <c r="E24" s="932"/>
      <c r="F24" s="932"/>
      <c r="G24" s="932"/>
      <c r="H24" s="932"/>
      <c r="I24" s="932"/>
      <c r="J24" s="933"/>
      <c r="K24" s="911"/>
      <c r="L24" s="912"/>
      <c r="M24" s="912"/>
      <c r="N24" s="912"/>
      <c r="O24" s="912"/>
      <c r="P24" s="912"/>
      <c r="Q24" s="912"/>
      <c r="R24" s="912"/>
      <c r="S24" s="913"/>
      <c r="V24" s="906"/>
    </row>
    <row r="25" spans="2:22">
      <c r="B25" s="931"/>
      <c r="C25" s="932"/>
      <c r="D25" s="932"/>
      <c r="E25" s="932"/>
      <c r="F25" s="932"/>
      <c r="G25" s="932"/>
      <c r="H25" s="932"/>
      <c r="I25" s="932"/>
      <c r="J25" s="933"/>
      <c r="K25" s="911"/>
      <c r="L25" s="912"/>
      <c r="M25" s="912"/>
      <c r="N25" s="912"/>
      <c r="O25" s="912"/>
      <c r="P25" s="912"/>
      <c r="Q25" s="912"/>
      <c r="R25" s="912"/>
      <c r="S25" s="913"/>
      <c r="V25" s="906"/>
    </row>
    <row r="26" spans="2:22">
      <c r="B26" s="931"/>
      <c r="C26" s="932"/>
      <c r="D26" s="932"/>
      <c r="E26" s="932"/>
      <c r="F26" s="932"/>
      <c r="G26" s="932"/>
      <c r="H26" s="932"/>
      <c r="I26" s="932"/>
      <c r="J26" s="933"/>
      <c r="K26" s="911"/>
      <c r="L26" s="912"/>
      <c r="M26" s="912"/>
      <c r="N26" s="912"/>
      <c r="O26" s="912"/>
      <c r="P26" s="912"/>
      <c r="Q26" s="912"/>
      <c r="R26" s="912"/>
      <c r="S26" s="913"/>
      <c r="V26" s="906"/>
    </row>
    <row r="27" spans="2:22">
      <c r="B27" s="931"/>
      <c r="C27" s="932"/>
      <c r="D27" s="932"/>
      <c r="E27" s="932"/>
      <c r="F27" s="932"/>
      <c r="G27" s="932"/>
      <c r="H27" s="932"/>
      <c r="I27" s="932"/>
      <c r="J27" s="933"/>
      <c r="K27" s="911"/>
      <c r="L27" s="912"/>
      <c r="M27" s="912"/>
      <c r="N27" s="912"/>
      <c r="O27" s="912"/>
      <c r="P27" s="912"/>
      <c r="Q27" s="912"/>
      <c r="R27" s="912"/>
      <c r="S27" s="913"/>
      <c r="V27" s="906"/>
    </row>
    <row r="28" spans="2:22">
      <c r="B28" s="931"/>
      <c r="C28" s="932"/>
      <c r="D28" s="932"/>
      <c r="E28" s="932"/>
      <c r="F28" s="932"/>
      <c r="G28" s="932"/>
      <c r="H28" s="932"/>
      <c r="I28" s="932"/>
      <c r="J28" s="933"/>
      <c r="K28" s="911"/>
      <c r="L28" s="912"/>
      <c r="M28" s="912"/>
      <c r="N28" s="912"/>
      <c r="O28" s="912"/>
      <c r="P28" s="912"/>
      <c r="Q28" s="912"/>
      <c r="R28" s="912"/>
      <c r="S28" s="913"/>
      <c r="V28" s="906"/>
    </row>
    <row r="29" spans="2:22">
      <c r="B29" s="931"/>
      <c r="C29" s="932"/>
      <c r="D29" s="932"/>
      <c r="E29" s="932"/>
      <c r="F29" s="932"/>
      <c r="G29" s="932"/>
      <c r="H29" s="932"/>
      <c r="I29" s="932"/>
      <c r="J29" s="933"/>
      <c r="K29" s="911"/>
      <c r="L29" s="912"/>
      <c r="M29" s="912"/>
      <c r="N29" s="912"/>
      <c r="O29" s="912"/>
      <c r="P29" s="912"/>
      <c r="Q29" s="912"/>
      <c r="R29" s="912"/>
      <c r="S29" s="913"/>
      <c r="V29" s="906"/>
    </row>
    <row r="30" spans="2:22">
      <c r="B30" s="931"/>
      <c r="C30" s="932"/>
      <c r="D30" s="932"/>
      <c r="E30" s="932"/>
      <c r="F30" s="932"/>
      <c r="G30" s="932"/>
      <c r="H30" s="932"/>
      <c r="I30" s="932"/>
      <c r="J30" s="933"/>
      <c r="K30" s="911"/>
      <c r="L30" s="912"/>
      <c r="M30" s="912"/>
      <c r="N30" s="912"/>
      <c r="O30" s="912"/>
      <c r="P30" s="912"/>
      <c r="Q30" s="912"/>
      <c r="R30" s="912"/>
      <c r="S30" s="913"/>
      <c r="V30" s="906"/>
    </row>
    <row r="31" spans="2:22">
      <c r="B31" s="931"/>
      <c r="C31" s="932"/>
      <c r="D31" s="932"/>
      <c r="E31" s="932"/>
      <c r="F31" s="932"/>
      <c r="G31" s="932"/>
      <c r="H31" s="932"/>
      <c r="I31" s="932"/>
      <c r="J31" s="933"/>
      <c r="K31" s="911"/>
      <c r="L31" s="912"/>
      <c r="M31" s="912"/>
      <c r="N31" s="912"/>
      <c r="O31" s="912"/>
      <c r="P31" s="912"/>
      <c r="Q31" s="912"/>
      <c r="R31" s="912"/>
      <c r="S31" s="913"/>
      <c r="V31" s="906"/>
    </row>
    <row r="32" spans="2:22">
      <c r="B32" s="931"/>
      <c r="C32" s="932"/>
      <c r="D32" s="932"/>
      <c r="E32" s="932"/>
      <c r="F32" s="932"/>
      <c r="G32" s="932"/>
      <c r="H32" s="932"/>
      <c r="I32" s="932"/>
      <c r="J32" s="933"/>
      <c r="K32" s="911"/>
      <c r="L32" s="912"/>
      <c r="M32" s="912"/>
      <c r="N32" s="912"/>
      <c r="O32" s="912"/>
      <c r="P32" s="912"/>
      <c r="Q32" s="912"/>
      <c r="R32" s="912"/>
      <c r="S32" s="913"/>
      <c r="V32" s="906"/>
    </row>
    <row r="33" spans="2:22">
      <c r="B33" s="931"/>
      <c r="C33" s="932"/>
      <c r="D33" s="932"/>
      <c r="E33" s="932"/>
      <c r="F33" s="932"/>
      <c r="G33" s="932"/>
      <c r="H33" s="932"/>
      <c r="I33" s="932"/>
      <c r="J33" s="933"/>
      <c r="K33" s="911"/>
      <c r="L33" s="912"/>
      <c r="M33" s="912"/>
      <c r="N33" s="912"/>
      <c r="O33" s="912"/>
      <c r="P33" s="912"/>
      <c r="Q33" s="912"/>
      <c r="R33" s="912"/>
      <c r="S33" s="913"/>
      <c r="V33" s="906"/>
    </row>
    <row r="34" spans="2:22">
      <c r="B34" s="934"/>
      <c r="C34" s="935"/>
      <c r="D34" s="935"/>
      <c r="E34" s="935"/>
      <c r="F34" s="935"/>
      <c r="G34" s="935"/>
      <c r="H34" s="935"/>
      <c r="I34" s="935"/>
      <c r="J34" s="936"/>
      <c r="K34" s="914"/>
      <c r="L34" s="915"/>
      <c r="M34" s="915"/>
      <c r="N34" s="915"/>
      <c r="O34" s="915"/>
      <c r="P34" s="915"/>
      <c r="Q34" s="915"/>
      <c r="R34" s="915"/>
      <c r="S34" s="916"/>
      <c r="V34" s="907"/>
    </row>
    <row r="35" spans="2:22" ht="12" customHeight="1">
      <c r="B35" s="908" t="s">
        <v>391</v>
      </c>
      <c r="C35" s="909"/>
      <c r="D35" s="909"/>
      <c r="E35" s="909"/>
      <c r="F35" s="909"/>
      <c r="G35" s="909"/>
      <c r="H35" s="909"/>
      <c r="I35" s="909"/>
      <c r="J35" s="910"/>
      <c r="K35" s="908" t="s">
        <v>392</v>
      </c>
      <c r="L35" s="909"/>
      <c r="M35" s="909"/>
      <c r="N35" s="909"/>
      <c r="O35" s="909"/>
      <c r="P35" s="909"/>
      <c r="Q35" s="909"/>
      <c r="R35" s="909"/>
      <c r="S35" s="910"/>
      <c r="V35" s="905" t="str">
        <f>'17'!BA10</f>
        <v>　</v>
      </c>
    </row>
    <row r="36" spans="2:22">
      <c r="B36" s="911"/>
      <c r="C36" s="912"/>
      <c r="D36" s="912"/>
      <c r="E36" s="912"/>
      <c r="F36" s="912"/>
      <c r="G36" s="912"/>
      <c r="H36" s="912"/>
      <c r="I36" s="912"/>
      <c r="J36" s="913"/>
      <c r="K36" s="911"/>
      <c r="L36" s="912"/>
      <c r="M36" s="912"/>
      <c r="N36" s="912"/>
      <c r="O36" s="912"/>
      <c r="P36" s="912"/>
      <c r="Q36" s="912"/>
      <c r="R36" s="912"/>
      <c r="S36" s="913"/>
      <c r="V36" s="906"/>
    </row>
    <row r="37" spans="2:22">
      <c r="B37" s="911"/>
      <c r="C37" s="912"/>
      <c r="D37" s="912"/>
      <c r="E37" s="912"/>
      <c r="F37" s="912"/>
      <c r="G37" s="912"/>
      <c r="H37" s="912"/>
      <c r="I37" s="912"/>
      <c r="J37" s="913"/>
      <c r="K37" s="911"/>
      <c r="L37" s="912"/>
      <c r="M37" s="912"/>
      <c r="N37" s="912"/>
      <c r="O37" s="912"/>
      <c r="P37" s="912"/>
      <c r="Q37" s="912"/>
      <c r="R37" s="912"/>
      <c r="S37" s="913"/>
      <c r="V37" s="906"/>
    </row>
    <row r="38" spans="2:22">
      <c r="B38" s="911"/>
      <c r="C38" s="912"/>
      <c r="D38" s="912"/>
      <c r="E38" s="912"/>
      <c r="F38" s="912"/>
      <c r="G38" s="912"/>
      <c r="H38" s="912"/>
      <c r="I38" s="912"/>
      <c r="J38" s="913"/>
      <c r="K38" s="911"/>
      <c r="L38" s="912"/>
      <c r="M38" s="912"/>
      <c r="N38" s="912"/>
      <c r="O38" s="912"/>
      <c r="P38" s="912"/>
      <c r="Q38" s="912"/>
      <c r="R38" s="912"/>
      <c r="S38" s="913"/>
      <c r="V38" s="906"/>
    </row>
    <row r="39" spans="2:22">
      <c r="B39" s="911"/>
      <c r="C39" s="912"/>
      <c r="D39" s="912"/>
      <c r="E39" s="912"/>
      <c r="F39" s="912"/>
      <c r="G39" s="912"/>
      <c r="H39" s="912"/>
      <c r="I39" s="912"/>
      <c r="J39" s="913"/>
      <c r="K39" s="911"/>
      <c r="L39" s="912"/>
      <c r="M39" s="912"/>
      <c r="N39" s="912"/>
      <c r="O39" s="912"/>
      <c r="P39" s="912"/>
      <c r="Q39" s="912"/>
      <c r="R39" s="912"/>
      <c r="S39" s="913"/>
      <c r="V39" s="906"/>
    </row>
    <row r="40" spans="2:22">
      <c r="B40" s="911"/>
      <c r="C40" s="912"/>
      <c r="D40" s="912"/>
      <c r="E40" s="912"/>
      <c r="F40" s="912"/>
      <c r="G40" s="912"/>
      <c r="H40" s="912"/>
      <c r="I40" s="912"/>
      <c r="J40" s="913"/>
      <c r="K40" s="911"/>
      <c r="L40" s="912"/>
      <c r="M40" s="912"/>
      <c r="N40" s="912"/>
      <c r="O40" s="912"/>
      <c r="P40" s="912"/>
      <c r="Q40" s="912"/>
      <c r="R40" s="912"/>
      <c r="S40" s="913"/>
      <c r="V40" s="906"/>
    </row>
    <row r="41" spans="2:22">
      <c r="B41" s="911"/>
      <c r="C41" s="912"/>
      <c r="D41" s="912"/>
      <c r="E41" s="912"/>
      <c r="F41" s="912"/>
      <c r="G41" s="912"/>
      <c r="H41" s="912"/>
      <c r="I41" s="912"/>
      <c r="J41" s="913"/>
      <c r="K41" s="911"/>
      <c r="L41" s="912"/>
      <c r="M41" s="912"/>
      <c r="N41" s="912"/>
      <c r="O41" s="912"/>
      <c r="P41" s="912"/>
      <c r="Q41" s="912"/>
      <c r="R41" s="912"/>
      <c r="S41" s="913"/>
      <c r="V41" s="906"/>
    </row>
    <row r="42" spans="2:22">
      <c r="B42" s="911"/>
      <c r="C42" s="912"/>
      <c r="D42" s="912"/>
      <c r="E42" s="912"/>
      <c r="F42" s="912"/>
      <c r="G42" s="912"/>
      <c r="H42" s="912"/>
      <c r="I42" s="912"/>
      <c r="J42" s="913"/>
      <c r="K42" s="911"/>
      <c r="L42" s="912"/>
      <c r="M42" s="912"/>
      <c r="N42" s="912"/>
      <c r="O42" s="912"/>
      <c r="P42" s="912"/>
      <c r="Q42" s="912"/>
      <c r="R42" s="912"/>
      <c r="S42" s="913"/>
      <c r="V42" s="906"/>
    </row>
    <row r="43" spans="2:22">
      <c r="B43" s="911"/>
      <c r="C43" s="912"/>
      <c r="D43" s="912"/>
      <c r="E43" s="912"/>
      <c r="F43" s="912"/>
      <c r="G43" s="912"/>
      <c r="H43" s="912"/>
      <c r="I43" s="912"/>
      <c r="J43" s="913"/>
      <c r="K43" s="911"/>
      <c r="L43" s="912"/>
      <c r="M43" s="912"/>
      <c r="N43" s="912"/>
      <c r="O43" s="912"/>
      <c r="P43" s="912"/>
      <c r="Q43" s="912"/>
      <c r="R43" s="912"/>
      <c r="S43" s="913"/>
      <c r="V43" s="906"/>
    </row>
    <row r="44" spans="2:22">
      <c r="B44" s="911"/>
      <c r="C44" s="912"/>
      <c r="D44" s="912"/>
      <c r="E44" s="912"/>
      <c r="F44" s="912"/>
      <c r="G44" s="912"/>
      <c r="H44" s="912"/>
      <c r="I44" s="912"/>
      <c r="J44" s="913"/>
      <c r="K44" s="911"/>
      <c r="L44" s="912"/>
      <c r="M44" s="912"/>
      <c r="N44" s="912"/>
      <c r="O44" s="912"/>
      <c r="P44" s="912"/>
      <c r="Q44" s="912"/>
      <c r="R44" s="912"/>
      <c r="S44" s="913"/>
      <c r="V44" s="906"/>
    </row>
    <row r="45" spans="2:22">
      <c r="B45" s="911"/>
      <c r="C45" s="912"/>
      <c r="D45" s="912"/>
      <c r="E45" s="912"/>
      <c r="F45" s="912"/>
      <c r="G45" s="912"/>
      <c r="H45" s="912"/>
      <c r="I45" s="912"/>
      <c r="J45" s="913"/>
      <c r="K45" s="911"/>
      <c r="L45" s="912"/>
      <c r="M45" s="912"/>
      <c r="N45" s="912"/>
      <c r="O45" s="912"/>
      <c r="P45" s="912"/>
      <c r="Q45" s="912"/>
      <c r="R45" s="912"/>
      <c r="S45" s="913"/>
      <c r="V45" s="906"/>
    </row>
    <row r="46" spans="2:22">
      <c r="B46" s="911"/>
      <c r="C46" s="912"/>
      <c r="D46" s="912"/>
      <c r="E46" s="912"/>
      <c r="F46" s="912"/>
      <c r="G46" s="912"/>
      <c r="H46" s="912"/>
      <c r="I46" s="912"/>
      <c r="J46" s="913"/>
      <c r="K46" s="911"/>
      <c r="L46" s="912"/>
      <c r="M46" s="912"/>
      <c r="N46" s="912"/>
      <c r="O46" s="912"/>
      <c r="P46" s="912"/>
      <c r="Q46" s="912"/>
      <c r="R46" s="912"/>
      <c r="S46" s="913"/>
      <c r="V46" s="906"/>
    </row>
    <row r="47" spans="2:22">
      <c r="B47" s="914"/>
      <c r="C47" s="915"/>
      <c r="D47" s="915"/>
      <c r="E47" s="915"/>
      <c r="F47" s="915"/>
      <c r="G47" s="915"/>
      <c r="H47" s="915"/>
      <c r="I47" s="915"/>
      <c r="J47" s="916"/>
      <c r="K47" s="914"/>
      <c r="L47" s="915"/>
      <c r="M47" s="915"/>
      <c r="N47" s="915"/>
      <c r="O47" s="915"/>
      <c r="P47" s="915"/>
      <c r="Q47" s="915"/>
      <c r="R47" s="915"/>
      <c r="S47" s="916"/>
      <c r="V47" s="907"/>
    </row>
    <row r="48" spans="2:22" ht="12" customHeight="1">
      <c r="B48" s="908" t="s">
        <v>393</v>
      </c>
      <c r="C48" s="909"/>
      <c r="D48" s="909"/>
      <c r="E48" s="909"/>
      <c r="F48" s="909"/>
      <c r="G48" s="909"/>
      <c r="H48" s="909"/>
      <c r="I48" s="909"/>
      <c r="J48" s="910"/>
      <c r="K48" s="908" t="s">
        <v>394</v>
      </c>
      <c r="L48" s="909"/>
      <c r="M48" s="909"/>
      <c r="N48" s="909"/>
      <c r="O48" s="909"/>
      <c r="P48" s="909"/>
      <c r="Q48" s="909"/>
      <c r="R48" s="909"/>
      <c r="S48" s="910"/>
      <c r="V48" s="905" t="str">
        <f>'17'!BA11</f>
        <v>　</v>
      </c>
    </row>
    <row r="49" spans="2:70">
      <c r="B49" s="911"/>
      <c r="C49" s="912"/>
      <c r="D49" s="912"/>
      <c r="E49" s="912"/>
      <c r="F49" s="912"/>
      <c r="G49" s="912"/>
      <c r="H49" s="912"/>
      <c r="I49" s="912"/>
      <c r="J49" s="913"/>
      <c r="K49" s="911"/>
      <c r="L49" s="912"/>
      <c r="M49" s="912"/>
      <c r="N49" s="912"/>
      <c r="O49" s="912"/>
      <c r="P49" s="912"/>
      <c r="Q49" s="912"/>
      <c r="R49" s="912"/>
      <c r="S49" s="913"/>
      <c r="V49" s="906"/>
    </row>
    <row r="50" spans="2:70">
      <c r="B50" s="911"/>
      <c r="C50" s="912"/>
      <c r="D50" s="912"/>
      <c r="E50" s="912"/>
      <c r="F50" s="912"/>
      <c r="G50" s="912"/>
      <c r="H50" s="912"/>
      <c r="I50" s="912"/>
      <c r="J50" s="913"/>
      <c r="K50" s="911"/>
      <c r="L50" s="912"/>
      <c r="M50" s="912"/>
      <c r="N50" s="912"/>
      <c r="O50" s="912"/>
      <c r="P50" s="912"/>
      <c r="Q50" s="912"/>
      <c r="R50" s="912"/>
      <c r="S50" s="913"/>
      <c r="V50" s="906"/>
    </row>
    <row r="51" spans="2:70">
      <c r="B51" s="911"/>
      <c r="C51" s="912"/>
      <c r="D51" s="912"/>
      <c r="E51" s="912"/>
      <c r="F51" s="912"/>
      <c r="G51" s="912"/>
      <c r="H51" s="912"/>
      <c r="I51" s="912"/>
      <c r="J51" s="913"/>
      <c r="K51" s="911"/>
      <c r="L51" s="912"/>
      <c r="M51" s="912"/>
      <c r="N51" s="912"/>
      <c r="O51" s="912"/>
      <c r="P51" s="912"/>
      <c r="Q51" s="912"/>
      <c r="R51" s="912"/>
      <c r="S51" s="913"/>
      <c r="V51" s="906"/>
    </row>
    <row r="52" spans="2:70">
      <c r="B52" s="911"/>
      <c r="C52" s="912"/>
      <c r="D52" s="912"/>
      <c r="E52" s="912"/>
      <c r="F52" s="912"/>
      <c r="G52" s="912"/>
      <c r="H52" s="912"/>
      <c r="I52" s="912"/>
      <c r="J52" s="913"/>
      <c r="K52" s="911"/>
      <c r="L52" s="912"/>
      <c r="M52" s="912"/>
      <c r="N52" s="912"/>
      <c r="O52" s="912"/>
      <c r="P52" s="912"/>
      <c r="Q52" s="912"/>
      <c r="R52" s="912"/>
      <c r="S52" s="913"/>
      <c r="V52" s="906"/>
    </row>
    <row r="53" spans="2:70">
      <c r="B53" s="911"/>
      <c r="C53" s="912"/>
      <c r="D53" s="912"/>
      <c r="E53" s="912"/>
      <c r="F53" s="912"/>
      <c r="G53" s="912"/>
      <c r="H53" s="912"/>
      <c r="I53" s="912"/>
      <c r="J53" s="913"/>
      <c r="K53" s="911"/>
      <c r="L53" s="912"/>
      <c r="M53" s="912"/>
      <c r="N53" s="912"/>
      <c r="O53" s="912"/>
      <c r="P53" s="912"/>
      <c r="Q53" s="912"/>
      <c r="R53" s="912"/>
      <c r="S53" s="913"/>
      <c r="V53" s="906"/>
    </row>
    <row r="54" spans="2:70">
      <c r="B54" s="911"/>
      <c r="C54" s="912"/>
      <c r="D54" s="912"/>
      <c r="E54" s="912"/>
      <c r="F54" s="912"/>
      <c r="G54" s="912"/>
      <c r="H54" s="912"/>
      <c r="I54" s="912"/>
      <c r="J54" s="913"/>
      <c r="K54" s="911"/>
      <c r="L54" s="912"/>
      <c r="M54" s="912"/>
      <c r="N54" s="912"/>
      <c r="O54" s="912"/>
      <c r="P54" s="912"/>
      <c r="Q54" s="912"/>
      <c r="R54" s="912"/>
      <c r="S54" s="913"/>
      <c r="V54" s="906"/>
    </row>
    <row r="55" spans="2:70">
      <c r="B55" s="911"/>
      <c r="C55" s="912"/>
      <c r="D55" s="912"/>
      <c r="E55" s="912"/>
      <c r="F55" s="912"/>
      <c r="G55" s="912"/>
      <c r="H55" s="912"/>
      <c r="I55" s="912"/>
      <c r="J55" s="913"/>
      <c r="K55" s="911"/>
      <c r="L55" s="912"/>
      <c r="M55" s="912"/>
      <c r="N55" s="912"/>
      <c r="O55" s="912"/>
      <c r="P55" s="912"/>
      <c r="Q55" s="912"/>
      <c r="R55" s="912"/>
      <c r="S55" s="913"/>
      <c r="V55" s="906"/>
    </row>
    <row r="56" spans="2:70">
      <c r="B56" s="911"/>
      <c r="C56" s="912"/>
      <c r="D56" s="912"/>
      <c r="E56" s="912"/>
      <c r="F56" s="912"/>
      <c r="G56" s="912"/>
      <c r="H56" s="912"/>
      <c r="I56" s="912"/>
      <c r="J56" s="913"/>
      <c r="K56" s="911"/>
      <c r="L56" s="912"/>
      <c r="M56" s="912"/>
      <c r="N56" s="912"/>
      <c r="O56" s="912"/>
      <c r="P56" s="912"/>
      <c r="Q56" s="912"/>
      <c r="R56" s="912"/>
      <c r="S56" s="913"/>
      <c r="V56" s="906"/>
    </row>
    <row r="57" spans="2:70">
      <c r="B57" s="911"/>
      <c r="C57" s="912"/>
      <c r="D57" s="912"/>
      <c r="E57" s="912"/>
      <c r="F57" s="912"/>
      <c r="G57" s="912"/>
      <c r="H57" s="912"/>
      <c r="I57" s="912"/>
      <c r="J57" s="913"/>
      <c r="K57" s="911"/>
      <c r="L57" s="912"/>
      <c r="M57" s="912"/>
      <c r="N57" s="912"/>
      <c r="O57" s="912"/>
      <c r="P57" s="912"/>
      <c r="Q57" s="912"/>
      <c r="R57" s="912"/>
      <c r="S57" s="913"/>
      <c r="V57" s="906"/>
    </row>
    <row r="58" spans="2:70">
      <c r="B58" s="911"/>
      <c r="C58" s="912"/>
      <c r="D58" s="912"/>
      <c r="E58" s="912"/>
      <c r="F58" s="912"/>
      <c r="G58" s="912"/>
      <c r="H58" s="912"/>
      <c r="I58" s="912"/>
      <c r="J58" s="913"/>
      <c r="K58" s="911"/>
      <c r="L58" s="912"/>
      <c r="M58" s="912"/>
      <c r="N58" s="912"/>
      <c r="O58" s="912"/>
      <c r="P58" s="912"/>
      <c r="Q58" s="912"/>
      <c r="R58" s="912"/>
      <c r="S58" s="913"/>
      <c r="V58" s="906"/>
    </row>
    <row r="59" spans="2:70">
      <c r="B59" s="911"/>
      <c r="C59" s="912"/>
      <c r="D59" s="912"/>
      <c r="E59" s="912"/>
      <c r="F59" s="912"/>
      <c r="G59" s="912"/>
      <c r="H59" s="912"/>
      <c r="I59" s="912"/>
      <c r="J59" s="913"/>
      <c r="K59" s="911"/>
      <c r="L59" s="912"/>
      <c r="M59" s="912"/>
      <c r="N59" s="912"/>
      <c r="O59" s="912"/>
      <c r="P59" s="912"/>
      <c r="Q59" s="912"/>
      <c r="R59" s="912"/>
      <c r="S59" s="913"/>
      <c r="V59" s="906"/>
    </row>
    <row r="60" spans="2:70">
      <c r="B60" s="914"/>
      <c r="C60" s="915"/>
      <c r="D60" s="915"/>
      <c r="E60" s="915"/>
      <c r="F60" s="915"/>
      <c r="G60" s="915"/>
      <c r="H60" s="915"/>
      <c r="I60" s="915"/>
      <c r="J60" s="916"/>
      <c r="K60" s="914"/>
      <c r="L60" s="915"/>
      <c r="M60" s="915"/>
      <c r="N60" s="915"/>
      <c r="O60" s="915"/>
      <c r="P60" s="915"/>
      <c r="Q60" s="915"/>
      <c r="R60" s="915"/>
      <c r="S60" s="916"/>
      <c r="V60" s="907"/>
    </row>
    <row r="61" spans="2:70" ht="12" customHeight="1">
      <c r="B61" s="908" t="s">
        <v>395</v>
      </c>
      <c r="C61" s="909"/>
      <c r="D61" s="909"/>
      <c r="E61" s="909"/>
      <c r="F61" s="909"/>
      <c r="G61" s="909"/>
      <c r="H61" s="909"/>
      <c r="I61" s="909"/>
      <c r="J61" s="910"/>
      <c r="K61" s="908" t="s">
        <v>396</v>
      </c>
      <c r="L61" s="909"/>
      <c r="M61" s="909"/>
      <c r="N61" s="909"/>
      <c r="O61" s="909"/>
      <c r="P61" s="909"/>
      <c r="Q61" s="909"/>
      <c r="R61" s="909"/>
      <c r="S61" s="910"/>
      <c r="V61" s="905" t="str">
        <f>'17'!BA12</f>
        <v>　</v>
      </c>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Q61" s="132"/>
      <c r="BR61" s="132"/>
    </row>
    <row r="62" spans="2:70">
      <c r="B62" s="911"/>
      <c r="C62" s="912"/>
      <c r="D62" s="912"/>
      <c r="E62" s="912"/>
      <c r="F62" s="912"/>
      <c r="G62" s="912"/>
      <c r="H62" s="912"/>
      <c r="I62" s="912"/>
      <c r="J62" s="913"/>
      <c r="K62" s="911"/>
      <c r="L62" s="912"/>
      <c r="M62" s="912"/>
      <c r="N62" s="912"/>
      <c r="O62" s="912"/>
      <c r="P62" s="912"/>
      <c r="Q62" s="912"/>
      <c r="R62" s="912"/>
      <c r="S62" s="913"/>
      <c r="V62" s="90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Q62" s="132"/>
      <c r="BR62" s="132"/>
    </row>
    <row r="63" spans="2:70">
      <c r="B63" s="911"/>
      <c r="C63" s="912"/>
      <c r="D63" s="912"/>
      <c r="E63" s="912"/>
      <c r="F63" s="912"/>
      <c r="G63" s="912"/>
      <c r="H63" s="912"/>
      <c r="I63" s="912"/>
      <c r="J63" s="913"/>
      <c r="K63" s="911"/>
      <c r="L63" s="912"/>
      <c r="M63" s="912"/>
      <c r="N63" s="912"/>
      <c r="O63" s="912"/>
      <c r="P63" s="912"/>
      <c r="Q63" s="912"/>
      <c r="R63" s="912"/>
      <c r="S63" s="913"/>
      <c r="V63" s="90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Q63" s="132"/>
      <c r="BR63" s="132"/>
    </row>
    <row r="64" spans="2:70">
      <c r="B64" s="911"/>
      <c r="C64" s="912"/>
      <c r="D64" s="912"/>
      <c r="E64" s="912"/>
      <c r="F64" s="912"/>
      <c r="G64" s="912"/>
      <c r="H64" s="912"/>
      <c r="I64" s="912"/>
      <c r="J64" s="913"/>
      <c r="K64" s="911"/>
      <c r="L64" s="912"/>
      <c r="M64" s="912"/>
      <c r="N64" s="912"/>
      <c r="O64" s="912"/>
      <c r="P64" s="912"/>
      <c r="Q64" s="912"/>
      <c r="R64" s="912"/>
      <c r="S64" s="913"/>
      <c r="V64" s="90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Q64" s="132"/>
      <c r="BR64" s="132"/>
    </row>
    <row r="65" spans="2:70">
      <c r="B65" s="911"/>
      <c r="C65" s="912"/>
      <c r="D65" s="912"/>
      <c r="E65" s="912"/>
      <c r="F65" s="912"/>
      <c r="G65" s="912"/>
      <c r="H65" s="912"/>
      <c r="I65" s="912"/>
      <c r="J65" s="913"/>
      <c r="K65" s="911"/>
      <c r="L65" s="912"/>
      <c r="M65" s="912"/>
      <c r="N65" s="912"/>
      <c r="O65" s="912"/>
      <c r="P65" s="912"/>
      <c r="Q65" s="912"/>
      <c r="R65" s="912"/>
      <c r="S65" s="913"/>
      <c r="V65" s="90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Q65" s="132"/>
      <c r="BR65" s="132"/>
    </row>
    <row r="66" spans="2:70">
      <c r="B66" s="911"/>
      <c r="C66" s="912"/>
      <c r="D66" s="912"/>
      <c r="E66" s="912"/>
      <c r="F66" s="912"/>
      <c r="G66" s="912"/>
      <c r="H66" s="912"/>
      <c r="I66" s="912"/>
      <c r="J66" s="913"/>
      <c r="K66" s="911"/>
      <c r="L66" s="912"/>
      <c r="M66" s="912"/>
      <c r="N66" s="912"/>
      <c r="O66" s="912"/>
      <c r="P66" s="912"/>
      <c r="Q66" s="912"/>
      <c r="R66" s="912"/>
      <c r="S66" s="913"/>
      <c r="V66" s="90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Q66" s="132"/>
      <c r="BR66" s="132"/>
    </row>
    <row r="67" spans="2:70">
      <c r="B67" s="911"/>
      <c r="C67" s="912"/>
      <c r="D67" s="912"/>
      <c r="E67" s="912"/>
      <c r="F67" s="912"/>
      <c r="G67" s="912"/>
      <c r="H67" s="912"/>
      <c r="I67" s="912"/>
      <c r="J67" s="913"/>
      <c r="K67" s="911"/>
      <c r="L67" s="912"/>
      <c r="M67" s="912"/>
      <c r="N67" s="912"/>
      <c r="O67" s="912"/>
      <c r="P67" s="912"/>
      <c r="Q67" s="912"/>
      <c r="R67" s="912"/>
      <c r="S67" s="913"/>
      <c r="V67" s="90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Q67" s="132"/>
      <c r="BR67" s="132"/>
    </row>
    <row r="68" spans="2:70">
      <c r="B68" s="911"/>
      <c r="C68" s="912"/>
      <c r="D68" s="912"/>
      <c r="E68" s="912"/>
      <c r="F68" s="912"/>
      <c r="G68" s="912"/>
      <c r="H68" s="912"/>
      <c r="I68" s="912"/>
      <c r="J68" s="913"/>
      <c r="K68" s="911"/>
      <c r="L68" s="912"/>
      <c r="M68" s="912"/>
      <c r="N68" s="912"/>
      <c r="O68" s="912"/>
      <c r="P68" s="912"/>
      <c r="Q68" s="912"/>
      <c r="R68" s="912"/>
      <c r="S68" s="913"/>
      <c r="V68" s="90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Q68" s="132"/>
      <c r="BR68" s="132"/>
    </row>
    <row r="69" spans="2:70">
      <c r="B69" s="911"/>
      <c r="C69" s="912"/>
      <c r="D69" s="912"/>
      <c r="E69" s="912"/>
      <c r="F69" s="912"/>
      <c r="G69" s="912"/>
      <c r="H69" s="912"/>
      <c r="I69" s="912"/>
      <c r="J69" s="913"/>
      <c r="K69" s="911"/>
      <c r="L69" s="912"/>
      <c r="M69" s="912"/>
      <c r="N69" s="912"/>
      <c r="O69" s="912"/>
      <c r="P69" s="912"/>
      <c r="Q69" s="912"/>
      <c r="R69" s="912"/>
      <c r="S69" s="913"/>
      <c r="V69" s="90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Q69" s="132"/>
      <c r="BR69" s="132"/>
    </row>
    <row r="70" spans="2:70">
      <c r="B70" s="911"/>
      <c r="C70" s="912"/>
      <c r="D70" s="912"/>
      <c r="E70" s="912"/>
      <c r="F70" s="912"/>
      <c r="G70" s="912"/>
      <c r="H70" s="912"/>
      <c r="I70" s="912"/>
      <c r="J70" s="913"/>
      <c r="K70" s="911"/>
      <c r="L70" s="912"/>
      <c r="M70" s="912"/>
      <c r="N70" s="912"/>
      <c r="O70" s="912"/>
      <c r="P70" s="912"/>
      <c r="Q70" s="912"/>
      <c r="R70" s="912"/>
      <c r="S70" s="913"/>
      <c r="V70" s="90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Q70" s="132"/>
      <c r="BR70" s="132"/>
    </row>
    <row r="71" spans="2:70">
      <c r="B71" s="911"/>
      <c r="C71" s="912"/>
      <c r="D71" s="912"/>
      <c r="E71" s="912"/>
      <c r="F71" s="912"/>
      <c r="G71" s="912"/>
      <c r="H71" s="912"/>
      <c r="I71" s="912"/>
      <c r="J71" s="913"/>
      <c r="K71" s="911"/>
      <c r="L71" s="912"/>
      <c r="M71" s="912"/>
      <c r="N71" s="912"/>
      <c r="O71" s="912"/>
      <c r="P71" s="912"/>
      <c r="Q71" s="912"/>
      <c r="R71" s="912"/>
      <c r="S71" s="913"/>
      <c r="V71" s="90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Q71" s="132"/>
      <c r="BR71" s="132"/>
    </row>
    <row r="72" spans="2:70">
      <c r="B72" s="911"/>
      <c r="C72" s="912"/>
      <c r="D72" s="912"/>
      <c r="E72" s="912"/>
      <c r="F72" s="912"/>
      <c r="G72" s="912"/>
      <c r="H72" s="912"/>
      <c r="I72" s="912"/>
      <c r="J72" s="913"/>
      <c r="K72" s="911"/>
      <c r="L72" s="912"/>
      <c r="M72" s="912"/>
      <c r="N72" s="912"/>
      <c r="O72" s="912"/>
      <c r="P72" s="912"/>
      <c r="Q72" s="912"/>
      <c r="R72" s="912"/>
      <c r="S72" s="913"/>
      <c r="V72" s="90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Q72" s="132"/>
      <c r="BR72" s="132"/>
    </row>
    <row r="73" spans="2:70">
      <c r="B73" s="914"/>
      <c r="C73" s="915"/>
      <c r="D73" s="915"/>
      <c r="E73" s="915"/>
      <c r="F73" s="915"/>
      <c r="G73" s="915"/>
      <c r="H73" s="915"/>
      <c r="I73" s="915"/>
      <c r="J73" s="916"/>
      <c r="K73" s="914"/>
      <c r="L73" s="915"/>
      <c r="M73" s="915"/>
      <c r="N73" s="915"/>
      <c r="O73" s="915"/>
      <c r="P73" s="915"/>
      <c r="Q73" s="915"/>
      <c r="R73" s="915"/>
      <c r="S73" s="916"/>
      <c r="V73" s="907"/>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Q73" s="132"/>
      <c r="BR73" s="132"/>
    </row>
    <row r="74" spans="2:70">
      <c r="B74" s="908" t="s">
        <v>397</v>
      </c>
      <c r="C74" s="909"/>
      <c r="D74" s="909"/>
      <c r="E74" s="909"/>
      <c r="F74" s="909"/>
      <c r="G74" s="909"/>
      <c r="H74" s="909"/>
      <c r="I74" s="909"/>
      <c r="J74" s="910"/>
      <c r="K74" s="908" t="s">
        <v>398</v>
      </c>
      <c r="L74" s="909"/>
      <c r="M74" s="909"/>
      <c r="N74" s="909"/>
      <c r="O74" s="909"/>
      <c r="P74" s="909"/>
      <c r="Q74" s="909"/>
      <c r="R74" s="909"/>
      <c r="S74" s="910"/>
      <c r="V74" s="905" t="str">
        <f>'17'!BA13</f>
        <v>　</v>
      </c>
    </row>
    <row r="75" spans="2:70">
      <c r="B75" s="911"/>
      <c r="C75" s="912"/>
      <c r="D75" s="912"/>
      <c r="E75" s="912"/>
      <c r="F75" s="912"/>
      <c r="G75" s="912"/>
      <c r="H75" s="912"/>
      <c r="I75" s="912"/>
      <c r="J75" s="913"/>
      <c r="K75" s="911"/>
      <c r="L75" s="912"/>
      <c r="M75" s="912"/>
      <c r="N75" s="912"/>
      <c r="O75" s="912"/>
      <c r="P75" s="912"/>
      <c r="Q75" s="912"/>
      <c r="R75" s="912"/>
      <c r="S75" s="913"/>
      <c r="V75" s="906"/>
    </row>
    <row r="76" spans="2:70">
      <c r="B76" s="911"/>
      <c r="C76" s="912"/>
      <c r="D76" s="912"/>
      <c r="E76" s="912"/>
      <c r="F76" s="912"/>
      <c r="G76" s="912"/>
      <c r="H76" s="912"/>
      <c r="I76" s="912"/>
      <c r="J76" s="913"/>
      <c r="K76" s="911"/>
      <c r="L76" s="912"/>
      <c r="M76" s="912"/>
      <c r="N76" s="912"/>
      <c r="O76" s="912"/>
      <c r="P76" s="912"/>
      <c r="Q76" s="912"/>
      <c r="R76" s="912"/>
      <c r="S76" s="913"/>
      <c r="V76" s="906"/>
    </row>
    <row r="77" spans="2:70">
      <c r="B77" s="911"/>
      <c r="C77" s="912"/>
      <c r="D77" s="912"/>
      <c r="E77" s="912"/>
      <c r="F77" s="912"/>
      <c r="G77" s="912"/>
      <c r="H77" s="912"/>
      <c r="I77" s="912"/>
      <c r="J77" s="913"/>
      <c r="K77" s="911"/>
      <c r="L77" s="912"/>
      <c r="M77" s="912"/>
      <c r="N77" s="912"/>
      <c r="O77" s="912"/>
      <c r="P77" s="912"/>
      <c r="Q77" s="912"/>
      <c r="R77" s="912"/>
      <c r="S77" s="913"/>
      <c r="V77" s="906"/>
    </row>
    <row r="78" spans="2:70">
      <c r="B78" s="911"/>
      <c r="C78" s="912"/>
      <c r="D78" s="912"/>
      <c r="E78" s="912"/>
      <c r="F78" s="912"/>
      <c r="G78" s="912"/>
      <c r="H78" s="912"/>
      <c r="I78" s="912"/>
      <c r="J78" s="913"/>
      <c r="K78" s="911"/>
      <c r="L78" s="912"/>
      <c r="M78" s="912"/>
      <c r="N78" s="912"/>
      <c r="O78" s="912"/>
      <c r="P78" s="912"/>
      <c r="Q78" s="912"/>
      <c r="R78" s="912"/>
      <c r="S78" s="913"/>
      <c r="V78" s="906"/>
    </row>
    <row r="79" spans="2:70">
      <c r="B79" s="911"/>
      <c r="C79" s="912"/>
      <c r="D79" s="912"/>
      <c r="E79" s="912"/>
      <c r="F79" s="912"/>
      <c r="G79" s="912"/>
      <c r="H79" s="912"/>
      <c r="I79" s="912"/>
      <c r="J79" s="913"/>
      <c r="K79" s="911"/>
      <c r="L79" s="912"/>
      <c r="M79" s="912"/>
      <c r="N79" s="912"/>
      <c r="O79" s="912"/>
      <c r="P79" s="912"/>
      <c r="Q79" s="912"/>
      <c r="R79" s="912"/>
      <c r="S79" s="913"/>
      <c r="V79" s="906"/>
    </row>
    <row r="80" spans="2:70">
      <c r="B80" s="911"/>
      <c r="C80" s="912"/>
      <c r="D80" s="912"/>
      <c r="E80" s="912"/>
      <c r="F80" s="912"/>
      <c r="G80" s="912"/>
      <c r="H80" s="912"/>
      <c r="I80" s="912"/>
      <c r="J80" s="913"/>
      <c r="K80" s="911"/>
      <c r="L80" s="912"/>
      <c r="M80" s="912"/>
      <c r="N80" s="912"/>
      <c r="O80" s="912"/>
      <c r="P80" s="912"/>
      <c r="Q80" s="912"/>
      <c r="R80" s="912"/>
      <c r="S80" s="913"/>
      <c r="V80" s="906"/>
    </row>
    <row r="81" spans="2:22">
      <c r="B81" s="911"/>
      <c r="C81" s="912"/>
      <c r="D81" s="912"/>
      <c r="E81" s="912"/>
      <c r="F81" s="912"/>
      <c r="G81" s="912"/>
      <c r="H81" s="912"/>
      <c r="I81" s="912"/>
      <c r="J81" s="913"/>
      <c r="K81" s="911"/>
      <c r="L81" s="912"/>
      <c r="M81" s="912"/>
      <c r="N81" s="912"/>
      <c r="O81" s="912"/>
      <c r="P81" s="912"/>
      <c r="Q81" s="912"/>
      <c r="R81" s="912"/>
      <c r="S81" s="913"/>
      <c r="V81" s="906"/>
    </row>
    <row r="82" spans="2:22">
      <c r="B82" s="911"/>
      <c r="C82" s="912"/>
      <c r="D82" s="912"/>
      <c r="E82" s="912"/>
      <c r="F82" s="912"/>
      <c r="G82" s="912"/>
      <c r="H82" s="912"/>
      <c r="I82" s="912"/>
      <c r="J82" s="913"/>
      <c r="K82" s="911"/>
      <c r="L82" s="912"/>
      <c r="M82" s="912"/>
      <c r="N82" s="912"/>
      <c r="O82" s="912"/>
      <c r="P82" s="912"/>
      <c r="Q82" s="912"/>
      <c r="R82" s="912"/>
      <c r="S82" s="913"/>
      <c r="V82" s="906"/>
    </row>
    <row r="83" spans="2:22">
      <c r="B83" s="911"/>
      <c r="C83" s="912"/>
      <c r="D83" s="912"/>
      <c r="E83" s="912"/>
      <c r="F83" s="912"/>
      <c r="G83" s="912"/>
      <c r="H83" s="912"/>
      <c r="I83" s="912"/>
      <c r="J83" s="913"/>
      <c r="K83" s="911"/>
      <c r="L83" s="912"/>
      <c r="M83" s="912"/>
      <c r="N83" s="912"/>
      <c r="O83" s="912"/>
      <c r="P83" s="912"/>
      <c r="Q83" s="912"/>
      <c r="R83" s="912"/>
      <c r="S83" s="913"/>
      <c r="V83" s="906"/>
    </row>
    <row r="84" spans="2:22">
      <c r="B84" s="911"/>
      <c r="C84" s="912"/>
      <c r="D84" s="912"/>
      <c r="E84" s="912"/>
      <c r="F84" s="912"/>
      <c r="G84" s="912"/>
      <c r="H84" s="912"/>
      <c r="I84" s="912"/>
      <c r="J84" s="913"/>
      <c r="K84" s="911"/>
      <c r="L84" s="912"/>
      <c r="M84" s="912"/>
      <c r="N84" s="912"/>
      <c r="O84" s="912"/>
      <c r="P84" s="912"/>
      <c r="Q84" s="912"/>
      <c r="R84" s="912"/>
      <c r="S84" s="913"/>
      <c r="V84" s="906"/>
    </row>
    <row r="85" spans="2:22">
      <c r="B85" s="911"/>
      <c r="C85" s="912"/>
      <c r="D85" s="912"/>
      <c r="E85" s="912"/>
      <c r="F85" s="912"/>
      <c r="G85" s="912"/>
      <c r="H85" s="912"/>
      <c r="I85" s="912"/>
      <c r="J85" s="913"/>
      <c r="K85" s="911"/>
      <c r="L85" s="912"/>
      <c r="M85" s="912"/>
      <c r="N85" s="912"/>
      <c r="O85" s="912"/>
      <c r="P85" s="912"/>
      <c r="Q85" s="912"/>
      <c r="R85" s="912"/>
      <c r="S85" s="913"/>
      <c r="V85" s="906"/>
    </row>
    <row r="86" spans="2:22">
      <c r="B86" s="914"/>
      <c r="C86" s="915"/>
      <c r="D86" s="915"/>
      <c r="E86" s="915"/>
      <c r="F86" s="915"/>
      <c r="G86" s="915"/>
      <c r="H86" s="915"/>
      <c r="I86" s="915"/>
      <c r="J86" s="916"/>
      <c r="K86" s="914"/>
      <c r="L86" s="915"/>
      <c r="M86" s="915"/>
      <c r="N86" s="915"/>
      <c r="O86" s="915"/>
      <c r="P86" s="915"/>
      <c r="Q86" s="915"/>
      <c r="R86" s="915"/>
      <c r="S86" s="916"/>
      <c r="V86" s="907"/>
    </row>
    <row r="87" spans="2:22">
      <c r="B87" s="908" t="s">
        <v>399</v>
      </c>
      <c r="C87" s="909"/>
      <c r="D87" s="909"/>
      <c r="E87" s="909"/>
      <c r="F87" s="909"/>
      <c r="G87" s="909"/>
      <c r="H87" s="909"/>
      <c r="I87" s="909"/>
      <c r="J87" s="910"/>
      <c r="K87" s="908" t="s">
        <v>400</v>
      </c>
      <c r="L87" s="909"/>
      <c r="M87" s="909"/>
      <c r="N87" s="909"/>
      <c r="O87" s="909"/>
      <c r="P87" s="909"/>
      <c r="Q87" s="909"/>
      <c r="R87" s="909"/>
      <c r="S87" s="910"/>
      <c r="V87" s="905" t="str">
        <f>'17'!BA14</f>
        <v>　</v>
      </c>
    </row>
    <row r="88" spans="2:22">
      <c r="B88" s="911"/>
      <c r="C88" s="912"/>
      <c r="D88" s="912"/>
      <c r="E88" s="912"/>
      <c r="F88" s="912"/>
      <c r="G88" s="912"/>
      <c r="H88" s="912"/>
      <c r="I88" s="912"/>
      <c r="J88" s="913"/>
      <c r="K88" s="911"/>
      <c r="L88" s="912"/>
      <c r="M88" s="912"/>
      <c r="N88" s="912"/>
      <c r="O88" s="912"/>
      <c r="P88" s="912"/>
      <c r="Q88" s="912"/>
      <c r="R88" s="912"/>
      <c r="S88" s="913"/>
      <c r="V88" s="906"/>
    </row>
    <row r="89" spans="2:22">
      <c r="B89" s="911"/>
      <c r="C89" s="912"/>
      <c r="D89" s="912"/>
      <c r="E89" s="912"/>
      <c r="F89" s="912"/>
      <c r="G89" s="912"/>
      <c r="H89" s="912"/>
      <c r="I89" s="912"/>
      <c r="J89" s="913"/>
      <c r="K89" s="911"/>
      <c r="L89" s="912"/>
      <c r="M89" s="912"/>
      <c r="N89" s="912"/>
      <c r="O89" s="912"/>
      <c r="P89" s="912"/>
      <c r="Q89" s="912"/>
      <c r="R89" s="912"/>
      <c r="S89" s="913"/>
      <c r="V89" s="906"/>
    </row>
    <row r="90" spans="2:22">
      <c r="B90" s="911"/>
      <c r="C90" s="912"/>
      <c r="D90" s="912"/>
      <c r="E90" s="912"/>
      <c r="F90" s="912"/>
      <c r="G90" s="912"/>
      <c r="H90" s="912"/>
      <c r="I90" s="912"/>
      <c r="J90" s="913"/>
      <c r="K90" s="911"/>
      <c r="L90" s="912"/>
      <c r="M90" s="912"/>
      <c r="N90" s="912"/>
      <c r="O90" s="912"/>
      <c r="P90" s="912"/>
      <c r="Q90" s="912"/>
      <c r="R90" s="912"/>
      <c r="S90" s="913"/>
      <c r="V90" s="906"/>
    </row>
    <row r="91" spans="2:22">
      <c r="B91" s="911"/>
      <c r="C91" s="912"/>
      <c r="D91" s="912"/>
      <c r="E91" s="912"/>
      <c r="F91" s="912"/>
      <c r="G91" s="912"/>
      <c r="H91" s="912"/>
      <c r="I91" s="912"/>
      <c r="J91" s="913"/>
      <c r="K91" s="911"/>
      <c r="L91" s="912"/>
      <c r="M91" s="912"/>
      <c r="N91" s="912"/>
      <c r="O91" s="912"/>
      <c r="P91" s="912"/>
      <c r="Q91" s="912"/>
      <c r="R91" s="912"/>
      <c r="S91" s="913"/>
      <c r="V91" s="906"/>
    </row>
    <row r="92" spans="2:22">
      <c r="B92" s="911"/>
      <c r="C92" s="912"/>
      <c r="D92" s="912"/>
      <c r="E92" s="912"/>
      <c r="F92" s="912"/>
      <c r="G92" s="912"/>
      <c r="H92" s="912"/>
      <c r="I92" s="912"/>
      <c r="J92" s="913"/>
      <c r="K92" s="911"/>
      <c r="L92" s="912"/>
      <c r="M92" s="912"/>
      <c r="N92" s="912"/>
      <c r="O92" s="912"/>
      <c r="P92" s="912"/>
      <c r="Q92" s="912"/>
      <c r="R92" s="912"/>
      <c r="S92" s="913"/>
      <c r="V92" s="906"/>
    </row>
    <row r="93" spans="2:22">
      <c r="B93" s="911"/>
      <c r="C93" s="912"/>
      <c r="D93" s="912"/>
      <c r="E93" s="912"/>
      <c r="F93" s="912"/>
      <c r="G93" s="912"/>
      <c r="H93" s="912"/>
      <c r="I93" s="912"/>
      <c r="J93" s="913"/>
      <c r="K93" s="911"/>
      <c r="L93" s="912"/>
      <c r="M93" s="912"/>
      <c r="N93" s="912"/>
      <c r="O93" s="912"/>
      <c r="P93" s="912"/>
      <c r="Q93" s="912"/>
      <c r="R93" s="912"/>
      <c r="S93" s="913"/>
      <c r="V93" s="906"/>
    </row>
    <row r="94" spans="2:22">
      <c r="B94" s="911"/>
      <c r="C94" s="912"/>
      <c r="D94" s="912"/>
      <c r="E94" s="912"/>
      <c r="F94" s="912"/>
      <c r="G94" s="912"/>
      <c r="H94" s="912"/>
      <c r="I94" s="912"/>
      <c r="J94" s="913"/>
      <c r="K94" s="911"/>
      <c r="L94" s="912"/>
      <c r="M94" s="912"/>
      <c r="N94" s="912"/>
      <c r="O94" s="912"/>
      <c r="P94" s="912"/>
      <c r="Q94" s="912"/>
      <c r="R94" s="912"/>
      <c r="S94" s="913"/>
      <c r="V94" s="906"/>
    </row>
    <row r="95" spans="2:22">
      <c r="B95" s="911"/>
      <c r="C95" s="912"/>
      <c r="D95" s="912"/>
      <c r="E95" s="912"/>
      <c r="F95" s="912"/>
      <c r="G95" s="912"/>
      <c r="H95" s="912"/>
      <c r="I95" s="912"/>
      <c r="J95" s="913"/>
      <c r="K95" s="911"/>
      <c r="L95" s="912"/>
      <c r="M95" s="912"/>
      <c r="N95" s="912"/>
      <c r="O95" s="912"/>
      <c r="P95" s="912"/>
      <c r="Q95" s="912"/>
      <c r="R95" s="912"/>
      <c r="S95" s="913"/>
      <c r="V95" s="906"/>
    </row>
    <row r="96" spans="2:22">
      <c r="B96" s="911"/>
      <c r="C96" s="912"/>
      <c r="D96" s="912"/>
      <c r="E96" s="912"/>
      <c r="F96" s="912"/>
      <c r="G96" s="912"/>
      <c r="H96" s="912"/>
      <c r="I96" s="912"/>
      <c r="J96" s="913"/>
      <c r="K96" s="911"/>
      <c r="L96" s="912"/>
      <c r="M96" s="912"/>
      <c r="N96" s="912"/>
      <c r="O96" s="912"/>
      <c r="P96" s="912"/>
      <c r="Q96" s="912"/>
      <c r="R96" s="912"/>
      <c r="S96" s="913"/>
      <c r="V96" s="906"/>
    </row>
    <row r="97" spans="2:22">
      <c r="B97" s="911"/>
      <c r="C97" s="912"/>
      <c r="D97" s="912"/>
      <c r="E97" s="912"/>
      <c r="F97" s="912"/>
      <c r="G97" s="912"/>
      <c r="H97" s="912"/>
      <c r="I97" s="912"/>
      <c r="J97" s="913"/>
      <c r="K97" s="911"/>
      <c r="L97" s="912"/>
      <c r="M97" s="912"/>
      <c r="N97" s="912"/>
      <c r="O97" s="912"/>
      <c r="P97" s="912"/>
      <c r="Q97" s="912"/>
      <c r="R97" s="912"/>
      <c r="S97" s="913"/>
      <c r="V97" s="906"/>
    </row>
    <row r="98" spans="2:22">
      <c r="B98" s="911"/>
      <c r="C98" s="912"/>
      <c r="D98" s="912"/>
      <c r="E98" s="912"/>
      <c r="F98" s="912"/>
      <c r="G98" s="912"/>
      <c r="H98" s="912"/>
      <c r="I98" s="912"/>
      <c r="J98" s="913"/>
      <c r="K98" s="911"/>
      <c r="L98" s="912"/>
      <c r="M98" s="912"/>
      <c r="N98" s="912"/>
      <c r="O98" s="912"/>
      <c r="P98" s="912"/>
      <c r="Q98" s="912"/>
      <c r="R98" s="912"/>
      <c r="S98" s="913"/>
      <c r="V98" s="906"/>
    </row>
    <row r="99" spans="2:22">
      <c r="B99" s="914"/>
      <c r="C99" s="915"/>
      <c r="D99" s="915"/>
      <c r="E99" s="915"/>
      <c r="F99" s="915"/>
      <c r="G99" s="915"/>
      <c r="H99" s="915"/>
      <c r="I99" s="915"/>
      <c r="J99" s="916"/>
      <c r="K99" s="914"/>
      <c r="L99" s="915"/>
      <c r="M99" s="915"/>
      <c r="N99" s="915"/>
      <c r="O99" s="915"/>
      <c r="P99" s="915"/>
      <c r="Q99" s="915"/>
      <c r="R99" s="915"/>
      <c r="S99" s="916"/>
      <c r="V99" s="907"/>
    </row>
    <row r="100" spans="2:22">
      <c r="B100" s="908" t="s">
        <v>401</v>
      </c>
      <c r="C100" s="909"/>
      <c r="D100" s="909"/>
      <c r="E100" s="909"/>
      <c r="F100" s="909"/>
      <c r="G100" s="909"/>
      <c r="H100" s="909"/>
      <c r="I100" s="909"/>
      <c r="J100" s="910"/>
      <c r="K100" s="908" t="s">
        <v>402</v>
      </c>
      <c r="L100" s="909"/>
      <c r="M100" s="909"/>
      <c r="N100" s="909"/>
      <c r="O100" s="909"/>
      <c r="P100" s="909"/>
      <c r="Q100" s="909"/>
      <c r="R100" s="909"/>
      <c r="S100" s="910"/>
      <c r="V100" s="905" t="str">
        <f>'17'!BA15</f>
        <v>　</v>
      </c>
    </row>
    <row r="101" spans="2:22">
      <c r="B101" s="911"/>
      <c r="C101" s="912"/>
      <c r="D101" s="912"/>
      <c r="E101" s="912"/>
      <c r="F101" s="912"/>
      <c r="G101" s="912"/>
      <c r="H101" s="912"/>
      <c r="I101" s="912"/>
      <c r="J101" s="913"/>
      <c r="K101" s="911"/>
      <c r="L101" s="912"/>
      <c r="M101" s="912"/>
      <c r="N101" s="912"/>
      <c r="O101" s="912"/>
      <c r="P101" s="912"/>
      <c r="Q101" s="912"/>
      <c r="R101" s="912"/>
      <c r="S101" s="913"/>
      <c r="V101" s="906"/>
    </row>
    <row r="102" spans="2:22">
      <c r="B102" s="911"/>
      <c r="C102" s="912"/>
      <c r="D102" s="912"/>
      <c r="E102" s="912"/>
      <c r="F102" s="912"/>
      <c r="G102" s="912"/>
      <c r="H102" s="912"/>
      <c r="I102" s="912"/>
      <c r="J102" s="913"/>
      <c r="K102" s="911"/>
      <c r="L102" s="912"/>
      <c r="M102" s="912"/>
      <c r="N102" s="912"/>
      <c r="O102" s="912"/>
      <c r="P102" s="912"/>
      <c r="Q102" s="912"/>
      <c r="R102" s="912"/>
      <c r="S102" s="913"/>
      <c r="V102" s="906"/>
    </row>
    <row r="103" spans="2:22">
      <c r="B103" s="911"/>
      <c r="C103" s="912"/>
      <c r="D103" s="912"/>
      <c r="E103" s="912"/>
      <c r="F103" s="912"/>
      <c r="G103" s="912"/>
      <c r="H103" s="912"/>
      <c r="I103" s="912"/>
      <c r="J103" s="913"/>
      <c r="K103" s="911"/>
      <c r="L103" s="912"/>
      <c r="M103" s="912"/>
      <c r="N103" s="912"/>
      <c r="O103" s="912"/>
      <c r="P103" s="912"/>
      <c r="Q103" s="912"/>
      <c r="R103" s="912"/>
      <c r="S103" s="913"/>
      <c r="V103" s="906"/>
    </row>
    <row r="104" spans="2:22">
      <c r="B104" s="911"/>
      <c r="C104" s="912"/>
      <c r="D104" s="912"/>
      <c r="E104" s="912"/>
      <c r="F104" s="912"/>
      <c r="G104" s="912"/>
      <c r="H104" s="912"/>
      <c r="I104" s="912"/>
      <c r="J104" s="913"/>
      <c r="K104" s="911"/>
      <c r="L104" s="912"/>
      <c r="M104" s="912"/>
      <c r="N104" s="912"/>
      <c r="O104" s="912"/>
      <c r="P104" s="912"/>
      <c r="Q104" s="912"/>
      <c r="R104" s="912"/>
      <c r="S104" s="913"/>
      <c r="V104" s="906"/>
    </row>
    <row r="105" spans="2:22">
      <c r="B105" s="911"/>
      <c r="C105" s="912"/>
      <c r="D105" s="912"/>
      <c r="E105" s="912"/>
      <c r="F105" s="912"/>
      <c r="G105" s="912"/>
      <c r="H105" s="912"/>
      <c r="I105" s="912"/>
      <c r="J105" s="913"/>
      <c r="K105" s="911"/>
      <c r="L105" s="912"/>
      <c r="M105" s="912"/>
      <c r="N105" s="912"/>
      <c r="O105" s="912"/>
      <c r="P105" s="912"/>
      <c r="Q105" s="912"/>
      <c r="R105" s="912"/>
      <c r="S105" s="913"/>
      <c r="V105" s="906"/>
    </row>
    <row r="106" spans="2:22">
      <c r="B106" s="911"/>
      <c r="C106" s="912"/>
      <c r="D106" s="912"/>
      <c r="E106" s="912"/>
      <c r="F106" s="912"/>
      <c r="G106" s="912"/>
      <c r="H106" s="912"/>
      <c r="I106" s="912"/>
      <c r="J106" s="913"/>
      <c r="K106" s="911"/>
      <c r="L106" s="912"/>
      <c r="M106" s="912"/>
      <c r="N106" s="912"/>
      <c r="O106" s="912"/>
      <c r="P106" s="912"/>
      <c r="Q106" s="912"/>
      <c r="R106" s="912"/>
      <c r="S106" s="913"/>
      <c r="V106" s="906"/>
    </row>
    <row r="107" spans="2:22">
      <c r="B107" s="911"/>
      <c r="C107" s="912"/>
      <c r="D107" s="912"/>
      <c r="E107" s="912"/>
      <c r="F107" s="912"/>
      <c r="G107" s="912"/>
      <c r="H107" s="912"/>
      <c r="I107" s="912"/>
      <c r="J107" s="913"/>
      <c r="K107" s="911"/>
      <c r="L107" s="912"/>
      <c r="M107" s="912"/>
      <c r="N107" s="912"/>
      <c r="O107" s="912"/>
      <c r="P107" s="912"/>
      <c r="Q107" s="912"/>
      <c r="R107" s="912"/>
      <c r="S107" s="913"/>
      <c r="V107" s="906"/>
    </row>
    <row r="108" spans="2:22">
      <c r="B108" s="911"/>
      <c r="C108" s="912"/>
      <c r="D108" s="912"/>
      <c r="E108" s="912"/>
      <c r="F108" s="912"/>
      <c r="G108" s="912"/>
      <c r="H108" s="912"/>
      <c r="I108" s="912"/>
      <c r="J108" s="913"/>
      <c r="K108" s="911"/>
      <c r="L108" s="912"/>
      <c r="M108" s="912"/>
      <c r="N108" s="912"/>
      <c r="O108" s="912"/>
      <c r="P108" s="912"/>
      <c r="Q108" s="912"/>
      <c r="R108" s="912"/>
      <c r="S108" s="913"/>
      <c r="V108" s="906"/>
    </row>
    <row r="109" spans="2:22">
      <c r="B109" s="911"/>
      <c r="C109" s="912"/>
      <c r="D109" s="912"/>
      <c r="E109" s="912"/>
      <c r="F109" s="912"/>
      <c r="G109" s="912"/>
      <c r="H109" s="912"/>
      <c r="I109" s="912"/>
      <c r="J109" s="913"/>
      <c r="K109" s="911"/>
      <c r="L109" s="912"/>
      <c r="M109" s="912"/>
      <c r="N109" s="912"/>
      <c r="O109" s="912"/>
      <c r="P109" s="912"/>
      <c r="Q109" s="912"/>
      <c r="R109" s="912"/>
      <c r="S109" s="913"/>
      <c r="V109" s="906"/>
    </row>
    <row r="110" spans="2:22">
      <c r="B110" s="911"/>
      <c r="C110" s="912"/>
      <c r="D110" s="912"/>
      <c r="E110" s="912"/>
      <c r="F110" s="912"/>
      <c r="G110" s="912"/>
      <c r="H110" s="912"/>
      <c r="I110" s="912"/>
      <c r="J110" s="913"/>
      <c r="K110" s="911"/>
      <c r="L110" s="912"/>
      <c r="M110" s="912"/>
      <c r="N110" s="912"/>
      <c r="O110" s="912"/>
      <c r="P110" s="912"/>
      <c r="Q110" s="912"/>
      <c r="R110" s="912"/>
      <c r="S110" s="913"/>
      <c r="V110" s="906"/>
    </row>
    <row r="111" spans="2:22">
      <c r="B111" s="911"/>
      <c r="C111" s="912"/>
      <c r="D111" s="912"/>
      <c r="E111" s="912"/>
      <c r="F111" s="912"/>
      <c r="G111" s="912"/>
      <c r="H111" s="912"/>
      <c r="I111" s="912"/>
      <c r="J111" s="913"/>
      <c r="K111" s="911"/>
      <c r="L111" s="912"/>
      <c r="M111" s="912"/>
      <c r="N111" s="912"/>
      <c r="O111" s="912"/>
      <c r="P111" s="912"/>
      <c r="Q111" s="912"/>
      <c r="R111" s="912"/>
      <c r="S111" s="913"/>
      <c r="V111" s="906"/>
    </row>
    <row r="112" spans="2:22">
      <c r="B112" s="914"/>
      <c r="C112" s="915"/>
      <c r="D112" s="915"/>
      <c r="E112" s="915"/>
      <c r="F112" s="915"/>
      <c r="G112" s="915"/>
      <c r="H112" s="915"/>
      <c r="I112" s="915"/>
      <c r="J112" s="916"/>
      <c r="K112" s="914"/>
      <c r="L112" s="915"/>
      <c r="M112" s="915"/>
      <c r="N112" s="915"/>
      <c r="O112" s="915"/>
      <c r="P112" s="915"/>
      <c r="Q112" s="915"/>
      <c r="R112" s="915"/>
      <c r="S112" s="916"/>
      <c r="V112" s="907"/>
    </row>
    <row r="113" spans="2:22">
      <c r="B113" s="908" t="s">
        <v>403</v>
      </c>
      <c r="C113" s="909"/>
      <c r="D113" s="909"/>
      <c r="E113" s="909"/>
      <c r="F113" s="909"/>
      <c r="G113" s="909"/>
      <c r="H113" s="909"/>
      <c r="I113" s="909"/>
      <c r="J113" s="910"/>
      <c r="K113" s="908" t="s">
        <v>404</v>
      </c>
      <c r="L113" s="909"/>
      <c r="M113" s="909"/>
      <c r="N113" s="909"/>
      <c r="O113" s="909"/>
      <c r="P113" s="909"/>
      <c r="Q113" s="909"/>
      <c r="R113" s="909"/>
      <c r="S113" s="910"/>
      <c r="V113" s="905" t="str">
        <f>'17'!BA16</f>
        <v>　</v>
      </c>
    </row>
    <row r="114" spans="2:22">
      <c r="B114" s="911"/>
      <c r="C114" s="912"/>
      <c r="D114" s="912"/>
      <c r="E114" s="912"/>
      <c r="F114" s="912"/>
      <c r="G114" s="912"/>
      <c r="H114" s="912"/>
      <c r="I114" s="912"/>
      <c r="J114" s="913"/>
      <c r="K114" s="911"/>
      <c r="L114" s="912"/>
      <c r="M114" s="912"/>
      <c r="N114" s="912"/>
      <c r="O114" s="912"/>
      <c r="P114" s="912"/>
      <c r="Q114" s="912"/>
      <c r="R114" s="912"/>
      <c r="S114" s="913"/>
      <c r="V114" s="906"/>
    </row>
    <row r="115" spans="2:22">
      <c r="B115" s="911"/>
      <c r="C115" s="912"/>
      <c r="D115" s="912"/>
      <c r="E115" s="912"/>
      <c r="F115" s="912"/>
      <c r="G115" s="912"/>
      <c r="H115" s="912"/>
      <c r="I115" s="912"/>
      <c r="J115" s="913"/>
      <c r="K115" s="911"/>
      <c r="L115" s="912"/>
      <c r="M115" s="912"/>
      <c r="N115" s="912"/>
      <c r="O115" s="912"/>
      <c r="P115" s="912"/>
      <c r="Q115" s="912"/>
      <c r="R115" s="912"/>
      <c r="S115" s="913"/>
      <c r="V115" s="906"/>
    </row>
    <row r="116" spans="2:22">
      <c r="B116" s="911"/>
      <c r="C116" s="912"/>
      <c r="D116" s="912"/>
      <c r="E116" s="912"/>
      <c r="F116" s="912"/>
      <c r="G116" s="912"/>
      <c r="H116" s="912"/>
      <c r="I116" s="912"/>
      <c r="J116" s="913"/>
      <c r="K116" s="911"/>
      <c r="L116" s="912"/>
      <c r="M116" s="912"/>
      <c r="N116" s="912"/>
      <c r="O116" s="912"/>
      <c r="P116" s="912"/>
      <c r="Q116" s="912"/>
      <c r="R116" s="912"/>
      <c r="S116" s="913"/>
      <c r="V116" s="906"/>
    </row>
    <row r="117" spans="2:22">
      <c r="B117" s="911"/>
      <c r="C117" s="912"/>
      <c r="D117" s="912"/>
      <c r="E117" s="912"/>
      <c r="F117" s="912"/>
      <c r="G117" s="912"/>
      <c r="H117" s="912"/>
      <c r="I117" s="912"/>
      <c r="J117" s="913"/>
      <c r="K117" s="911"/>
      <c r="L117" s="912"/>
      <c r="M117" s="912"/>
      <c r="N117" s="912"/>
      <c r="O117" s="912"/>
      <c r="P117" s="912"/>
      <c r="Q117" s="912"/>
      <c r="R117" s="912"/>
      <c r="S117" s="913"/>
      <c r="V117" s="906"/>
    </row>
    <row r="118" spans="2:22">
      <c r="B118" s="911"/>
      <c r="C118" s="912"/>
      <c r="D118" s="912"/>
      <c r="E118" s="912"/>
      <c r="F118" s="912"/>
      <c r="G118" s="912"/>
      <c r="H118" s="912"/>
      <c r="I118" s="912"/>
      <c r="J118" s="913"/>
      <c r="K118" s="911"/>
      <c r="L118" s="912"/>
      <c r="M118" s="912"/>
      <c r="N118" s="912"/>
      <c r="O118" s="912"/>
      <c r="P118" s="912"/>
      <c r="Q118" s="912"/>
      <c r="R118" s="912"/>
      <c r="S118" s="913"/>
      <c r="V118" s="906"/>
    </row>
    <row r="119" spans="2:22">
      <c r="B119" s="911"/>
      <c r="C119" s="912"/>
      <c r="D119" s="912"/>
      <c r="E119" s="912"/>
      <c r="F119" s="912"/>
      <c r="G119" s="912"/>
      <c r="H119" s="912"/>
      <c r="I119" s="912"/>
      <c r="J119" s="913"/>
      <c r="K119" s="911"/>
      <c r="L119" s="912"/>
      <c r="M119" s="912"/>
      <c r="N119" s="912"/>
      <c r="O119" s="912"/>
      <c r="P119" s="912"/>
      <c r="Q119" s="912"/>
      <c r="R119" s="912"/>
      <c r="S119" s="913"/>
      <c r="V119" s="906"/>
    </row>
    <row r="120" spans="2:22">
      <c r="B120" s="911"/>
      <c r="C120" s="912"/>
      <c r="D120" s="912"/>
      <c r="E120" s="912"/>
      <c r="F120" s="912"/>
      <c r="G120" s="912"/>
      <c r="H120" s="912"/>
      <c r="I120" s="912"/>
      <c r="J120" s="913"/>
      <c r="K120" s="911"/>
      <c r="L120" s="912"/>
      <c r="M120" s="912"/>
      <c r="N120" s="912"/>
      <c r="O120" s="912"/>
      <c r="P120" s="912"/>
      <c r="Q120" s="912"/>
      <c r="R120" s="912"/>
      <c r="S120" s="913"/>
      <c r="V120" s="906"/>
    </row>
    <row r="121" spans="2:22">
      <c r="B121" s="911"/>
      <c r="C121" s="912"/>
      <c r="D121" s="912"/>
      <c r="E121" s="912"/>
      <c r="F121" s="912"/>
      <c r="G121" s="912"/>
      <c r="H121" s="912"/>
      <c r="I121" s="912"/>
      <c r="J121" s="913"/>
      <c r="K121" s="911"/>
      <c r="L121" s="912"/>
      <c r="M121" s="912"/>
      <c r="N121" s="912"/>
      <c r="O121" s="912"/>
      <c r="P121" s="912"/>
      <c r="Q121" s="912"/>
      <c r="R121" s="912"/>
      <c r="S121" s="913"/>
      <c r="V121" s="906"/>
    </row>
    <row r="122" spans="2:22">
      <c r="B122" s="911"/>
      <c r="C122" s="912"/>
      <c r="D122" s="912"/>
      <c r="E122" s="912"/>
      <c r="F122" s="912"/>
      <c r="G122" s="912"/>
      <c r="H122" s="912"/>
      <c r="I122" s="912"/>
      <c r="J122" s="913"/>
      <c r="K122" s="911"/>
      <c r="L122" s="912"/>
      <c r="M122" s="912"/>
      <c r="N122" s="912"/>
      <c r="O122" s="912"/>
      <c r="P122" s="912"/>
      <c r="Q122" s="912"/>
      <c r="R122" s="912"/>
      <c r="S122" s="913"/>
      <c r="V122" s="906"/>
    </row>
    <row r="123" spans="2:22">
      <c r="B123" s="911"/>
      <c r="C123" s="912"/>
      <c r="D123" s="912"/>
      <c r="E123" s="912"/>
      <c r="F123" s="912"/>
      <c r="G123" s="912"/>
      <c r="H123" s="912"/>
      <c r="I123" s="912"/>
      <c r="J123" s="913"/>
      <c r="K123" s="911"/>
      <c r="L123" s="912"/>
      <c r="M123" s="912"/>
      <c r="N123" s="912"/>
      <c r="O123" s="912"/>
      <c r="P123" s="912"/>
      <c r="Q123" s="912"/>
      <c r="R123" s="912"/>
      <c r="S123" s="913"/>
      <c r="V123" s="906"/>
    </row>
    <row r="124" spans="2:22">
      <c r="B124" s="911"/>
      <c r="C124" s="912"/>
      <c r="D124" s="912"/>
      <c r="E124" s="912"/>
      <c r="F124" s="912"/>
      <c r="G124" s="912"/>
      <c r="H124" s="912"/>
      <c r="I124" s="912"/>
      <c r="J124" s="913"/>
      <c r="K124" s="911"/>
      <c r="L124" s="912"/>
      <c r="M124" s="912"/>
      <c r="N124" s="912"/>
      <c r="O124" s="912"/>
      <c r="P124" s="912"/>
      <c r="Q124" s="912"/>
      <c r="R124" s="912"/>
      <c r="S124" s="913"/>
      <c r="V124" s="906"/>
    </row>
    <row r="125" spans="2:22">
      <c r="B125" s="914"/>
      <c r="C125" s="915"/>
      <c r="D125" s="915"/>
      <c r="E125" s="915"/>
      <c r="F125" s="915"/>
      <c r="G125" s="915"/>
      <c r="H125" s="915"/>
      <c r="I125" s="915"/>
      <c r="J125" s="916"/>
      <c r="K125" s="914"/>
      <c r="L125" s="915"/>
      <c r="M125" s="915"/>
      <c r="N125" s="915"/>
      <c r="O125" s="915"/>
      <c r="P125" s="915"/>
      <c r="Q125" s="915"/>
      <c r="R125" s="915"/>
      <c r="S125" s="916"/>
      <c r="V125" s="907"/>
    </row>
    <row r="158" spans="22:22">
      <c r="V158" s="6"/>
    </row>
    <row r="159" spans="22:22">
      <c r="V159" s="6"/>
    </row>
    <row r="160" spans="22:22">
      <c r="V160" s="6"/>
    </row>
    <row r="161" spans="22:22">
      <c r="V161" s="6"/>
    </row>
    <row r="162" spans="22:22">
      <c r="V162" s="6"/>
    </row>
    <row r="163" spans="22:22">
      <c r="V163" s="6"/>
    </row>
    <row r="164" spans="22:22">
      <c r="V164" s="6"/>
    </row>
    <row r="165" spans="22:22">
      <c r="V165" s="6"/>
    </row>
    <row r="166" spans="22:22">
      <c r="V166" s="6"/>
    </row>
    <row r="167" spans="22:22">
      <c r="V167" s="6"/>
    </row>
    <row r="168" spans="22:22">
      <c r="V168" s="6"/>
    </row>
    <row r="169" spans="22:22">
      <c r="V169" s="6"/>
    </row>
    <row r="170" spans="22:22">
      <c r="V170" s="6"/>
    </row>
  </sheetData>
  <mergeCells count="37">
    <mergeCell ref="B1:G1"/>
    <mergeCell ref="B113:J125"/>
    <mergeCell ref="K113:S125"/>
    <mergeCell ref="B22:J34"/>
    <mergeCell ref="K22:S34"/>
    <mergeCell ref="B35:J47"/>
    <mergeCell ref="K35:S47"/>
    <mergeCell ref="B74:J86"/>
    <mergeCell ref="K74:S86"/>
    <mergeCell ref="B87:J99"/>
    <mergeCell ref="K87:S99"/>
    <mergeCell ref="B100:J112"/>
    <mergeCell ref="K100:S112"/>
    <mergeCell ref="B48:J60"/>
    <mergeCell ref="K48:S60"/>
    <mergeCell ref="B61:J73"/>
    <mergeCell ref="B9:J21"/>
    <mergeCell ref="K9:S21"/>
    <mergeCell ref="B2:C2"/>
    <mergeCell ref="B3:C3"/>
    <mergeCell ref="B4:C4"/>
    <mergeCell ref="B7:S8"/>
    <mergeCell ref="F2:G2"/>
    <mergeCell ref="D2:E2"/>
    <mergeCell ref="B5:C5"/>
    <mergeCell ref="D5:G5"/>
    <mergeCell ref="D4:G4"/>
    <mergeCell ref="D3:G3"/>
    <mergeCell ref="K61:S73"/>
    <mergeCell ref="V48:V60"/>
    <mergeCell ref="V35:V47"/>
    <mergeCell ref="V9:V34"/>
    <mergeCell ref="V113:V125"/>
    <mergeCell ref="V100:V112"/>
    <mergeCell ref="V87:V99"/>
    <mergeCell ref="V74:V86"/>
    <mergeCell ref="V61:V73"/>
  </mergeCells>
  <phoneticPr fontId="7"/>
  <dataValidations count="1">
    <dataValidation type="list" allowBlank="1" showInputMessage="1" showErrorMessage="1" sqref="D5 P6:R6" xr:uid="{76A89C74-939E-47EB-A62D-2BC79B51BE02}">
      <formula1>"熊本市, 八代市, 人吉市, 荒尾市, 水俣市, 玉名市, 宇土市, 上天草市, 宇城市, 天草市, 山鹿市, 玉名郡, 菊池郡市, 阿蘇郡市, 上益城郡, 下益城郡, 八代郡, 葦北郡, 球磨郡, 天草郡"</formula1>
    </dataValidation>
  </dataValidations>
  <printOptions horizontalCentered="1"/>
  <pageMargins left="0.39370078740157483" right="0.39370078740157483" top="0.59055118110236227" bottom="0.39370078740157483" header="0.31496062992125984" footer="0.31496062992125984"/>
  <pageSetup paperSize="9" fitToWidth="2" orientation="portrait" blackAndWhite="1" r:id="rId1"/>
  <rowBreaks count="1" manualBreakCount="1">
    <brk id="60" max="1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D906-E073-413F-90CE-5545A8A6D88A}">
  <sheetPr codeName="Sheet28">
    <tabColor rgb="FF00B0F0"/>
    <pageSetUpPr fitToPage="1"/>
  </sheetPr>
  <dimension ref="B1:BE26"/>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25" style="6" bestFit="1" customWidth="1"/>
    <col min="9" max="9" width="15" style="6" customWidth="1"/>
    <col min="10" max="10" width="5.625" style="6" customWidth="1"/>
    <col min="11" max="11" width="13.75" style="6" customWidth="1"/>
    <col min="12" max="12" width="1.25" style="6" customWidth="1"/>
    <col min="13" max="13" width="1.25" style="6" hidden="1" customWidth="1" outlineLevel="1"/>
    <col min="14" max="14" width="1.25" style="8" hidden="1" customWidth="1" outlineLevel="1"/>
    <col min="15"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Q1" s="107"/>
      <c r="R1" s="107"/>
      <c r="S1" s="107"/>
      <c r="T1" s="107"/>
      <c r="U1" s="107"/>
      <c r="V1" s="107"/>
      <c r="W1" s="107"/>
      <c r="X1" s="107"/>
      <c r="AZ1" s="9" t="s">
        <v>174</v>
      </c>
    </row>
    <row r="2" spans="2:56" ht="24">
      <c r="B2" s="702" t="s">
        <v>427</v>
      </c>
      <c r="C2" s="702"/>
      <c r="D2" s="253" t="s">
        <v>328</v>
      </c>
      <c r="E2" s="253">
        <v>18</v>
      </c>
      <c r="Q2" s="107"/>
      <c r="R2" s="107"/>
      <c r="S2" s="107"/>
      <c r="T2" s="107"/>
      <c r="U2" s="107"/>
      <c r="V2" s="107"/>
      <c r="W2" s="107"/>
      <c r="X2" s="107"/>
      <c r="AZ2" s="9" t="s">
        <v>174</v>
      </c>
    </row>
    <row r="3" spans="2:56" ht="24">
      <c r="B3" s="702" t="s">
        <v>428</v>
      </c>
      <c r="C3" s="702"/>
      <c r="D3" s="705" t="s">
        <v>290</v>
      </c>
      <c r="E3" s="705"/>
      <c r="Q3" s="275"/>
      <c r="R3" s="275"/>
      <c r="S3" s="275"/>
      <c r="T3" s="275"/>
      <c r="U3" s="275"/>
      <c r="V3" s="275"/>
      <c r="W3" s="275"/>
      <c r="X3" s="275"/>
      <c r="AZ3" s="9" t="s">
        <v>174</v>
      </c>
    </row>
    <row r="4" spans="2:56" ht="24.75" customHeight="1">
      <c r="B4" s="702" t="s">
        <v>172</v>
      </c>
      <c r="C4" s="702"/>
      <c r="D4" s="704" t="s">
        <v>228</v>
      </c>
      <c r="E4" s="704"/>
      <c r="P4" s="276"/>
      <c r="Q4" s="276"/>
      <c r="R4" s="276"/>
      <c r="S4" s="276"/>
      <c r="T4" s="276"/>
      <c r="U4" s="276"/>
      <c r="V4" s="276"/>
      <c r="W4" s="276"/>
      <c r="X4" s="276"/>
      <c r="AZ4" s="9" t="s">
        <v>174</v>
      </c>
    </row>
    <row r="5" spans="2:56" ht="25.5" customHeight="1">
      <c r="B5" s="702" t="s">
        <v>170</v>
      </c>
      <c r="C5" s="702"/>
      <c r="D5" s="703" t="s">
        <v>17</v>
      </c>
      <c r="E5" s="703"/>
      <c r="P5" s="276"/>
      <c r="Q5" s="276"/>
      <c r="R5" s="276"/>
      <c r="S5" s="276"/>
      <c r="T5" s="276"/>
      <c r="U5" s="276"/>
      <c r="V5" s="276"/>
      <c r="W5" s="276"/>
      <c r="X5" s="276"/>
      <c r="AZ5" s="9" t="s">
        <v>174</v>
      </c>
    </row>
    <row r="6" spans="2:56" ht="24.75" thickBot="1">
      <c r="B6" s="723" t="s">
        <v>192</v>
      </c>
      <c r="C6" s="723"/>
      <c r="D6" s="723"/>
      <c r="E6" s="723"/>
      <c r="F6" s="723"/>
      <c r="G6" s="723"/>
      <c r="H6" s="723"/>
      <c r="I6" s="723"/>
      <c r="J6" s="723"/>
      <c r="K6" s="723"/>
      <c r="P6" s="276"/>
      <c r="Q6" s="276"/>
      <c r="R6" s="276"/>
      <c r="S6" s="276"/>
      <c r="T6" s="276"/>
      <c r="U6" s="276"/>
      <c r="V6" s="276"/>
      <c r="W6" s="276"/>
      <c r="X6" s="276"/>
      <c r="AZ6" s="9" t="s">
        <v>174</v>
      </c>
    </row>
    <row r="7" spans="2:56" ht="12" customHeight="1">
      <c r="B7" s="937" t="s">
        <v>191</v>
      </c>
      <c r="C7" s="939" t="s">
        <v>190</v>
      </c>
      <c r="D7" s="744" t="s">
        <v>188</v>
      </c>
      <c r="E7" s="822"/>
      <c r="F7" s="941" t="s">
        <v>187</v>
      </c>
      <c r="G7" s="941" t="s">
        <v>186</v>
      </c>
      <c r="H7" s="721" t="s">
        <v>184</v>
      </c>
      <c r="I7" s="849"/>
      <c r="J7" s="838" t="s">
        <v>183</v>
      </c>
      <c r="K7" s="758" t="s">
        <v>193</v>
      </c>
      <c r="P7" s="276"/>
      <c r="Q7" s="276"/>
      <c r="R7" s="276"/>
      <c r="S7" s="276"/>
      <c r="T7" s="276"/>
      <c r="U7" s="276"/>
      <c r="V7" s="276"/>
      <c r="W7" s="276"/>
      <c r="X7" s="276"/>
      <c r="AZ7" s="9"/>
      <c r="BA7" s="263" t="s">
        <v>296</v>
      </c>
    </row>
    <row r="8" spans="2:56" ht="12.75" customHeight="1" thickBot="1">
      <c r="B8" s="938"/>
      <c r="C8" s="940"/>
      <c r="D8" s="186" t="s">
        <v>182</v>
      </c>
      <c r="E8" s="267" t="s">
        <v>181</v>
      </c>
      <c r="F8" s="942"/>
      <c r="G8" s="942"/>
      <c r="H8" s="106" t="s">
        <v>180</v>
      </c>
      <c r="I8" s="340" t="s">
        <v>179</v>
      </c>
      <c r="J8" s="839"/>
      <c r="K8" s="841" t="s">
        <v>193</v>
      </c>
      <c r="P8" s="276"/>
      <c r="Q8" s="276"/>
      <c r="R8" s="276"/>
      <c r="S8" s="276"/>
      <c r="T8" s="276"/>
      <c r="U8" s="276"/>
      <c r="V8" s="276"/>
      <c r="W8" s="276"/>
      <c r="X8" s="276"/>
      <c r="AZ8" s="9"/>
      <c r="BA8" s="264" t="s">
        <v>126</v>
      </c>
    </row>
    <row r="9" spans="2:56" ht="24.75" thickTop="1">
      <c r="B9" s="378">
        <v>1</v>
      </c>
      <c r="C9" s="327" t="s">
        <v>202</v>
      </c>
      <c r="D9" s="299"/>
      <c r="E9" s="351"/>
      <c r="F9" s="379"/>
      <c r="G9" s="379"/>
      <c r="H9" s="268"/>
      <c r="I9" s="341"/>
      <c r="J9" s="41"/>
      <c r="K9" s="332"/>
      <c r="P9" s="276"/>
      <c r="Q9" s="276"/>
      <c r="R9" s="276"/>
      <c r="S9" s="276"/>
      <c r="T9" s="276"/>
      <c r="U9" s="276"/>
      <c r="V9" s="276"/>
      <c r="W9" s="276"/>
      <c r="X9" s="276"/>
      <c r="AZ9" s="9" t="s">
        <v>174</v>
      </c>
      <c r="BA9" s="265" t="str">
        <f t="array" ref="BA9">D9&amp;"　"&amp;E9</f>
        <v>　</v>
      </c>
      <c r="BC9" s="281" t="s">
        <v>385</v>
      </c>
      <c r="BD9" s="280" t="str">
        <f>VLOOKUP($D$3,リスト!$C$1:$J$32,4,FALSE)</f>
        <v>必置</v>
      </c>
    </row>
    <row r="10" spans="2:56" ht="24">
      <c r="B10" s="373">
        <v>2</v>
      </c>
      <c r="C10" s="374" t="s">
        <v>176</v>
      </c>
      <c r="D10" s="198"/>
      <c r="E10" s="305"/>
      <c r="F10" s="376"/>
      <c r="G10" s="376"/>
      <c r="H10" s="285"/>
      <c r="I10" s="342"/>
      <c r="J10" s="116"/>
      <c r="K10" s="230"/>
      <c r="P10" s="277"/>
      <c r="Q10" s="277"/>
      <c r="R10" s="277"/>
      <c r="S10" s="277"/>
      <c r="T10" s="277"/>
      <c r="U10" s="277"/>
      <c r="V10" s="277"/>
      <c r="W10" s="277"/>
      <c r="X10" s="277"/>
      <c r="AZ10" s="9" t="s">
        <v>174</v>
      </c>
      <c r="BA10" s="265" t="str">
        <f t="array" ref="BA10">D10&amp;"　"&amp;E10</f>
        <v>　</v>
      </c>
      <c r="BC10" s="281" t="s">
        <v>386</v>
      </c>
      <c r="BD10" s="280" t="str">
        <f>VLOOKUP($D$3,リスト!$C$1:$J$32,5,FALSE)</f>
        <v>可</v>
      </c>
    </row>
    <row r="11" spans="2:56" ht="24">
      <c r="B11" s="373">
        <v>3</v>
      </c>
      <c r="C11" s="374" t="s">
        <v>176</v>
      </c>
      <c r="D11" s="198"/>
      <c r="E11" s="305"/>
      <c r="F11" s="376"/>
      <c r="G11" s="376"/>
      <c r="H11" s="285"/>
      <c r="I11" s="342"/>
      <c r="J11" s="116"/>
      <c r="K11" s="230"/>
      <c r="AZ11" s="9" t="s">
        <v>174</v>
      </c>
      <c r="BA11" s="265" t="str">
        <f t="array" ref="BA11">D11&amp;"　"&amp;E11</f>
        <v>　</v>
      </c>
      <c r="BC11" s="281" t="s">
        <v>387</v>
      </c>
      <c r="BD11" s="280" t="str">
        <f>VLOOKUP($D$3,リスト!$C$1:$J$32,6,FALSE)</f>
        <v>減じない</v>
      </c>
    </row>
    <row r="12" spans="2:56" ht="24">
      <c r="B12" s="373">
        <v>4</v>
      </c>
      <c r="C12" s="374" t="s">
        <v>176</v>
      </c>
      <c r="D12" s="198"/>
      <c r="E12" s="305"/>
      <c r="F12" s="376"/>
      <c r="G12" s="376"/>
      <c r="H12" s="285"/>
      <c r="I12" s="342"/>
      <c r="J12" s="116"/>
      <c r="K12" s="230"/>
      <c r="AZ12" s="9" t="s">
        <v>174</v>
      </c>
      <c r="BA12" s="265" t="str">
        <f t="array" ref="BA12">D12&amp;"　"&amp;E12</f>
        <v>　</v>
      </c>
      <c r="BC12" s="281" t="s">
        <v>430</v>
      </c>
      <c r="BD12" s="280" t="str">
        <f>VLOOKUP($D$3,リスト!$C$1:$J$32,7,FALSE)</f>
        <v>可</v>
      </c>
    </row>
    <row r="13" spans="2:56" ht="24">
      <c r="B13" s="373">
        <v>5</v>
      </c>
      <c r="C13" s="374" t="s">
        <v>176</v>
      </c>
      <c r="D13" s="198"/>
      <c r="E13" s="305"/>
      <c r="F13" s="376"/>
      <c r="G13" s="376"/>
      <c r="H13" s="285"/>
      <c r="I13" s="342"/>
      <c r="J13" s="116"/>
      <c r="K13" s="230"/>
      <c r="AZ13" s="9" t="s">
        <v>174</v>
      </c>
      <c r="BA13" s="265" t="str">
        <f t="array" ref="BA13">D13&amp;"　"&amp;E13</f>
        <v>　</v>
      </c>
      <c r="BC13" s="281" t="s">
        <v>476</v>
      </c>
      <c r="BD13" s="280">
        <f>VLOOKUP($D$3,リスト!$C$1:$J$32,8,FALSE)</f>
        <v>6</v>
      </c>
    </row>
    <row r="14" spans="2:56" ht="24.75" thickBot="1">
      <c r="B14" s="33">
        <v>6</v>
      </c>
      <c r="C14" s="375" t="s">
        <v>176</v>
      </c>
      <c r="D14" s="195"/>
      <c r="E14" s="306"/>
      <c r="F14" s="377"/>
      <c r="G14" s="377"/>
      <c r="H14" s="273"/>
      <c r="I14" s="353"/>
      <c r="J14" s="120"/>
      <c r="K14" s="231"/>
      <c r="AZ14" s="9" t="s">
        <v>174</v>
      </c>
      <c r="BA14" s="265" t="str">
        <f t="array" ref="BA14">D14&amp;"　"&amp;E14</f>
        <v>　</v>
      </c>
    </row>
    <row r="15" spans="2:56">
      <c r="B15" s="9"/>
      <c r="BC15" s="282" t="s">
        <v>173</v>
      </c>
      <c r="BD15" s="272">
        <v>45901</v>
      </c>
    </row>
    <row r="16" spans="2:56" ht="12.75" thickBot="1">
      <c r="B16" s="723" t="s">
        <v>431</v>
      </c>
      <c r="C16" s="723"/>
      <c r="D16" s="723"/>
      <c r="E16" s="723"/>
      <c r="F16" s="723"/>
      <c r="G16" s="723"/>
      <c r="H16" s="723"/>
      <c r="I16" s="723"/>
      <c r="J16" s="723"/>
      <c r="K16" s="723"/>
    </row>
    <row r="17" spans="2:57" ht="12.75" thickBot="1">
      <c r="B17" s="724" t="s">
        <v>194</v>
      </c>
      <c r="C17" s="725"/>
      <c r="D17" s="254" t="s">
        <v>182</v>
      </c>
      <c r="E17" s="255" t="s">
        <v>181</v>
      </c>
      <c r="F17" s="779" t="s">
        <v>168</v>
      </c>
      <c r="G17" s="735"/>
      <c r="H17" s="735"/>
      <c r="I17" s="735"/>
      <c r="J17" s="736"/>
      <c r="K17" s="257" t="s">
        <v>411</v>
      </c>
    </row>
    <row r="18" spans="2:57" ht="13.5" thickTop="1" thickBot="1">
      <c r="B18" s="726"/>
      <c r="C18" s="727"/>
      <c r="D18" s="260"/>
      <c r="E18" s="261"/>
      <c r="F18" s="836"/>
      <c r="G18" s="733"/>
      <c r="H18" s="733"/>
      <c r="I18" s="733"/>
      <c r="J18" s="734"/>
      <c r="K18" s="259"/>
      <c r="BA18" s="266"/>
    </row>
    <row r="19" spans="2:57" s="132" customFormat="1">
      <c r="B19" s="7"/>
      <c r="C19" s="6"/>
      <c r="D19" s="6"/>
      <c r="E19" s="6"/>
      <c r="F19" s="6"/>
      <c r="G19" s="6"/>
      <c r="H19" s="6"/>
      <c r="I19" s="6"/>
      <c r="J19" s="6"/>
      <c r="K19" s="6"/>
      <c r="L19" s="6"/>
      <c r="M19" s="6"/>
      <c r="N19" s="8"/>
      <c r="O19" s="7"/>
      <c r="P19" s="7"/>
      <c r="Q19" s="7"/>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c r="BB19" s="6"/>
      <c r="BE19" s="6"/>
    </row>
    <row r="20" spans="2:57" s="132" customFormat="1">
      <c r="B20" s="805" t="s">
        <v>429</v>
      </c>
      <c r="C20" s="805"/>
      <c r="D20" s="805"/>
      <c r="E20" s="805"/>
      <c r="F20" s="805"/>
      <c r="G20" s="805"/>
      <c r="H20" s="805"/>
      <c r="I20" s="805"/>
      <c r="J20" s="805"/>
      <c r="K20" s="805"/>
      <c r="L20" s="6"/>
      <c r="M20" s="6"/>
      <c r="N20" s="8"/>
      <c r="O20" s="7"/>
      <c r="P20" s="7"/>
      <c r="Q20" s="7"/>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row>
    <row r="21" spans="2:57" s="132" customFormat="1">
      <c r="B21" s="796" t="s">
        <v>485</v>
      </c>
      <c r="C21" s="797"/>
      <c r="D21" s="797"/>
      <c r="E21" s="797"/>
      <c r="F21" s="797"/>
      <c r="G21" s="797"/>
      <c r="H21" s="797"/>
      <c r="I21" s="797"/>
      <c r="J21" s="797"/>
      <c r="K21" s="798"/>
      <c r="L21" s="6"/>
      <c r="M21" s="6"/>
      <c r="N21" s="8"/>
      <c r="O21" s="7"/>
      <c r="P21" s="7"/>
      <c r="Q21" s="7"/>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row>
    <row r="22" spans="2:57" s="132" customFormat="1">
      <c r="B22" s="799"/>
      <c r="C22" s="800"/>
      <c r="D22" s="800"/>
      <c r="E22" s="800"/>
      <c r="F22" s="800"/>
      <c r="G22" s="800"/>
      <c r="H22" s="800"/>
      <c r="I22" s="800"/>
      <c r="J22" s="800"/>
      <c r="K22" s="801"/>
      <c r="L22" s="6"/>
      <c r="M22" s="6"/>
      <c r="N22" s="8"/>
      <c r="O22" s="7"/>
      <c r="P22" s="7"/>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C22" s="6"/>
      <c r="BD22" s="6"/>
    </row>
    <row r="23" spans="2:57" s="132" customFormat="1">
      <c r="B23" s="799"/>
      <c r="C23" s="800"/>
      <c r="D23" s="800"/>
      <c r="E23" s="800"/>
      <c r="F23" s="800"/>
      <c r="G23" s="800"/>
      <c r="H23" s="800"/>
      <c r="I23" s="800"/>
      <c r="J23" s="800"/>
      <c r="K23" s="801"/>
      <c r="L23" s="6"/>
      <c r="M23" s="6"/>
      <c r="N23" s="8"/>
      <c r="O23" s="7"/>
      <c r="P23" s="7"/>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799"/>
      <c r="C24" s="800"/>
      <c r="D24" s="800"/>
      <c r="E24" s="800"/>
      <c r="F24" s="800"/>
      <c r="G24" s="800"/>
      <c r="H24" s="800"/>
      <c r="I24" s="800"/>
      <c r="J24" s="800"/>
      <c r="K24" s="801"/>
      <c r="L24" s="6"/>
      <c r="M24" s="6"/>
      <c r="N24" s="8"/>
      <c r="O24" s="7"/>
      <c r="P24" s="7"/>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row r="25" spans="2:57" s="132" customFormat="1">
      <c r="B25" s="802"/>
      <c r="C25" s="803"/>
      <c r="D25" s="803"/>
      <c r="E25" s="803"/>
      <c r="F25" s="803"/>
      <c r="G25" s="803"/>
      <c r="H25" s="803"/>
      <c r="I25" s="803"/>
      <c r="J25" s="803"/>
      <c r="K25" s="804"/>
      <c r="L25" s="6"/>
      <c r="M25" s="6"/>
      <c r="N25" s="8"/>
      <c r="O25" s="7"/>
      <c r="P25" s="7"/>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
      <c r="C26" s="6"/>
      <c r="D26" s="6"/>
      <c r="E26" s="6"/>
      <c r="F26" s="6"/>
      <c r="G26" s="6"/>
      <c r="H26" s="6"/>
      <c r="I26" s="6"/>
      <c r="J26" s="6"/>
      <c r="K26" s="6"/>
      <c r="L26" s="6"/>
      <c r="M26" s="6"/>
      <c r="N26" s="8"/>
      <c r="O26" s="7"/>
      <c r="P26" s="7"/>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sheetData>
  <mergeCells count="23">
    <mergeCell ref="B1:E1"/>
    <mergeCell ref="B2:C2"/>
    <mergeCell ref="B3:C3"/>
    <mergeCell ref="D3:E3"/>
    <mergeCell ref="B4:C4"/>
    <mergeCell ref="D4:E4"/>
    <mergeCell ref="B5:C5"/>
    <mergeCell ref="D5:E5"/>
    <mergeCell ref="B6:K6"/>
    <mergeCell ref="B7:B8"/>
    <mergeCell ref="C7:C8"/>
    <mergeCell ref="D7:E7"/>
    <mergeCell ref="F7:F8"/>
    <mergeCell ref="G7:G8"/>
    <mergeCell ref="B20:K20"/>
    <mergeCell ref="B21:K25"/>
    <mergeCell ref="H7:I7"/>
    <mergeCell ref="J7:J8"/>
    <mergeCell ref="K7:K8"/>
    <mergeCell ref="B16:K16"/>
    <mergeCell ref="B17:C18"/>
    <mergeCell ref="F17:J17"/>
    <mergeCell ref="F18:J18"/>
  </mergeCells>
  <phoneticPr fontId="7"/>
  <conditionalFormatting sqref="BA9:BA14">
    <cfRule type="duplicateValues" dxfId="8" priority="19"/>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7 BA131023 BA196559 BA262095 BA327631 BA393167 BA458703 BA524239 BA589775 BA655311 BA720847 BA786383 BA851919 BA917455 BA982991" xr:uid="{9D0246C2-6980-4939-8E6F-F81E4C852C9E}"/>
    <dataValidation type="list" allowBlank="1" showInputMessage="1" showErrorMessage="1" sqref="C9" xr:uid="{9EBDB0E3-1928-46D2-900D-0BACD7376F7A}">
      <formula1>"監督,監督兼選手"</formula1>
    </dataValidation>
    <dataValidation type="list" allowBlank="1" showInputMessage="1" showErrorMessage="1" sqref="D5" xr:uid="{00384CD8-F2DF-44A1-8BB8-B9C1873A9ECA}">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H9:H14" xr:uid="{6FE2DEB1-476E-49BF-BC75-14BDC68CFE89}">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J9:J14" xr:uid="{85080B02-D157-4FCD-8BC5-65C4BC8107EC}">
      <formula1>",●"</formula1>
    </dataValidation>
    <dataValidation type="custom" allowBlank="1" showInputMessage="1" showErrorMessage="1" sqref="D9:E14" xr:uid="{AB4EF438-5131-46D8-83A4-9662455CAD7D}">
      <formula1>NOT(COUNTIF(D9,"*　*"))</formula1>
    </dataValidation>
  </dataValidations>
  <printOptions horizontalCentered="1"/>
  <pageMargins left="0.39370078740157483" right="0.39370078740157483" top="0.59055118110236227" bottom="0.3937007874015748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4836-799D-44D6-8BC0-29950556F260}">
  <sheetPr codeName="Sheet29">
    <tabColor rgb="FF00B0F0"/>
    <pageSetUpPr fitToPage="1"/>
  </sheetPr>
  <dimension ref="B1:BE25"/>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5.25" style="6" bestFit="1" customWidth="1"/>
    <col min="10" max="10" width="15" style="6" customWidth="1"/>
    <col min="11" max="11" width="5.625" style="6" customWidth="1"/>
    <col min="12" max="12" width="13.75" style="6" customWidth="1"/>
    <col min="13" max="13" width="1.25" style="6" customWidth="1"/>
    <col min="14" max="14" width="1.25" style="6" hidden="1" customWidth="1" outlineLevel="1"/>
    <col min="15" max="15" width="1.25" style="8" hidden="1" customWidth="1" outlineLevel="1"/>
    <col min="16"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R1" s="107"/>
      <c r="S1" s="107"/>
      <c r="T1" s="107"/>
      <c r="U1" s="107"/>
      <c r="V1" s="107"/>
      <c r="W1" s="107"/>
      <c r="X1" s="107"/>
      <c r="AZ1" s="9" t="s">
        <v>174</v>
      </c>
    </row>
    <row r="2" spans="2:56" ht="24">
      <c r="B2" s="702" t="s">
        <v>427</v>
      </c>
      <c r="C2" s="702"/>
      <c r="D2" s="253" t="s">
        <v>328</v>
      </c>
      <c r="E2" s="253">
        <v>19</v>
      </c>
      <c r="R2" s="107"/>
      <c r="S2" s="107"/>
      <c r="T2" s="107"/>
      <c r="U2" s="107"/>
      <c r="V2" s="107"/>
      <c r="W2" s="107"/>
      <c r="X2" s="107"/>
      <c r="AZ2" s="9" t="s">
        <v>174</v>
      </c>
    </row>
    <row r="3" spans="2:56" ht="24">
      <c r="B3" s="702" t="s">
        <v>428</v>
      </c>
      <c r="C3" s="702"/>
      <c r="D3" s="705" t="s">
        <v>254</v>
      </c>
      <c r="E3" s="705"/>
      <c r="R3" s="275"/>
      <c r="S3" s="275"/>
      <c r="T3" s="275"/>
      <c r="U3" s="275"/>
      <c r="V3" s="275"/>
      <c r="W3" s="275"/>
      <c r="X3" s="275"/>
      <c r="AZ3" s="9" t="s">
        <v>174</v>
      </c>
    </row>
    <row r="4" spans="2:56" ht="24.75" customHeight="1">
      <c r="B4" s="702" t="s">
        <v>172</v>
      </c>
      <c r="C4" s="702"/>
      <c r="D4" s="704" t="s">
        <v>228</v>
      </c>
      <c r="E4" s="704"/>
      <c r="Q4" s="276"/>
      <c r="R4" s="276"/>
      <c r="S4" s="276"/>
      <c r="T4" s="276"/>
      <c r="U4" s="276"/>
      <c r="V4" s="276"/>
      <c r="W4" s="276"/>
      <c r="X4" s="276"/>
      <c r="AZ4" s="9" t="s">
        <v>174</v>
      </c>
    </row>
    <row r="5" spans="2:56" ht="25.5" customHeight="1">
      <c r="B5" s="702" t="s">
        <v>170</v>
      </c>
      <c r="C5" s="702"/>
      <c r="D5" s="703" t="s">
        <v>17</v>
      </c>
      <c r="E5" s="703"/>
      <c r="Q5" s="276"/>
      <c r="R5" s="276"/>
      <c r="S5" s="276"/>
      <c r="T5" s="276"/>
      <c r="U5" s="276"/>
      <c r="V5" s="276"/>
      <c r="W5" s="276"/>
      <c r="X5" s="276"/>
      <c r="AZ5" s="9" t="s">
        <v>174</v>
      </c>
    </row>
    <row r="6" spans="2:56" ht="24.75" thickBot="1">
      <c r="B6" s="723" t="s">
        <v>192</v>
      </c>
      <c r="C6" s="723"/>
      <c r="D6" s="723"/>
      <c r="E6" s="723"/>
      <c r="F6" s="723"/>
      <c r="G6" s="723"/>
      <c r="H6" s="723"/>
      <c r="I6" s="723"/>
      <c r="J6" s="723"/>
      <c r="K6" s="723"/>
      <c r="L6" s="723"/>
      <c r="Q6" s="276"/>
      <c r="R6" s="276"/>
      <c r="S6" s="276"/>
      <c r="T6" s="276"/>
      <c r="U6" s="276"/>
      <c r="V6" s="276"/>
      <c r="W6" s="276"/>
      <c r="X6" s="276"/>
      <c r="AZ6" s="9" t="s">
        <v>174</v>
      </c>
    </row>
    <row r="7" spans="2:56" ht="12" customHeight="1">
      <c r="B7" s="937" t="s">
        <v>191</v>
      </c>
      <c r="C7" s="939" t="s">
        <v>190</v>
      </c>
      <c r="D7" s="744" t="s">
        <v>188</v>
      </c>
      <c r="E7" s="822"/>
      <c r="F7" s="941" t="s">
        <v>187</v>
      </c>
      <c r="G7" s="941" t="s">
        <v>186</v>
      </c>
      <c r="H7" s="725" t="s">
        <v>176</v>
      </c>
      <c r="I7" s="721" t="s">
        <v>184</v>
      </c>
      <c r="J7" s="849"/>
      <c r="K7" s="838" t="s">
        <v>183</v>
      </c>
      <c r="L7" s="758" t="s">
        <v>193</v>
      </c>
      <c r="Q7" s="276"/>
      <c r="R7" s="276"/>
      <c r="S7" s="276"/>
      <c r="T7" s="276"/>
      <c r="U7" s="276"/>
      <c r="V7" s="276"/>
      <c r="W7" s="276"/>
      <c r="X7" s="276"/>
      <c r="AZ7" s="9"/>
      <c r="BA7" s="263" t="s">
        <v>296</v>
      </c>
    </row>
    <row r="8" spans="2:56" ht="12.75" customHeight="1" thickBot="1">
      <c r="B8" s="938"/>
      <c r="C8" s="940"/>
      <c r="D8" s="186" t="s">
        <v>182</v>
      </c>
      <c r="E8" s="267" t="s">
        <v>181</v>
      </c>
      <c r="F8" s="942"/>
      <c r="G8" s="942"/>
      <c r="H8" s="743"/>
      <c r="I8" s="106" t="s">
        <v>180</v>
      </c>
      <c r="J8" s="340" t="s">
        <v>179</v>
      </c>
      <c r="K8" s="839"/>
      <c r="L8" s="841" t="s">
        <v>193</v>
      </c>
      <c r="Q8" s="276"/>
      <c r="R8" s="276"/>
      <c r="S8" s="276"/>
      <c r="T8" s="276"/>
      <c r="U8" s="276"/>
      <c r="V8" s="276"/>
      <c r="W8" s="276"/>
      <c r="X8" s="276"/>
      <c r="AZ8" s="9"/>
      <c r="BA8" s="264" t="s">
        <v>126</v>
      </c>
    </row>
    <row r="9" spans="2:56" ht="24.75" thickTop="1">
      <c r="B9" s="378">
        <v>1</v>
      </c>
      <c r="C9" s="327" t="s">
        <v>202</v>
      </c>
      <c r="D9" s="299"/>
      <c r="E9" s="351"/>
      <c r="F9" s="379"/>
      <c r="G9" s="379"/>
      <c r="H9" s="15" t="s">
        <v>198</v>
      </c>
      <c r="I9" s="268"/>
      <c r="J9" s="341"/>
      <c r="K9" s="41"/>
      <c r="L9" s="332"/>
      <c r="Q9" s="276"/>
      <c r="R9" s="276"/>
      <c r="S9" s="276"/>
      <c r="T9" s="276"/>
      <c r="U9" s="276"/>
      <c r="V9" s="276"/>
      <c r="W9" s="276"/>
      <c r="X9" s="276"/>
      <c r="AZ9" s="9" t="s">
        <v>174</v>
      </c>
      <c r="BA9" s="265" t="str">
        <f t="array" ref="BA9">D9&amp;"　"&amp;E9</f>
        <v>　</v>
      </c>
      <c r="BC9" s="281" t="s">
        <v>385</v>
      </c>
      <c r="BD9" s="280" t="str">
        <f>VLOOKUP($D$3,リスト!$C$1:$J$32,4,FALSE)</f>
        <v>必置</v>
      </c>
    </row>
    <row r="10" spans="2:56" ht="24">
      <c r="B10" s="373">
        <v>2</v>
      </c>
      <c r="C10" s="374" t="s">
        <v>176</v>
      </c>
      <c r="D10" s="198"/>
      <c r="E10" s="305"/>
      <c r="F10" s="376"/>
      <c r="G10" s="376"/>
      <c r="H10" s="118">
        <v>1</v>
      </c>
      <c r="I10" s="285"/>
      <c r="J10" s="342"/>
      <c r="K10" s="116"/>
      <c r="L10" s="230"/>
      <c r="Q10" s="277"/>
      <c r="R10" s="277"/>
      <c r="S10" s="277"/>
      <c r="T10" s="277"/>
      <c r="U10" s="277"/>
      <c r="V10" s="277"/>
      <c r="W10" s="277"/>
      <c r="X10" s="277"/>
      <c r="AZ10" s="9" t="s">
        <v>174</v>
      </c>
      <c r="BA10" s="265" t="str">
        <f t="array" ref="BA10">D10&amp;"　"&amp;E10</f>
        <v>　</v>
      </c>
      <c r="BC10" s="281" t="s">
        <v>386</v>
      </c>
      <c r="BD10" s="280" t="str">
        <f>VLOOKUP($D$3,リスト!$C$1:$J$32,5,FALSE)</f>
        <v>可</v>
      </c>
    </row>
    <row r="11" spans="2:56" ht="24">
      <c r="B11" s="373">
        <v>3</v>
      </c>
      <c r="C11" s="374" t="s">
        <v>176</v>
      </c>
      <c r="D11" s="198"/>
      <c r="E11" s="305"/>
      <c r="F11" s="376"/>
      <c r="G11" s="376"/>
      <c r="H11" s="118">
        <v>2</v>
      </c>
      <c r="I11" s="285"/>
      <c r="J11" s="342"/>
      <c r="K11" s="116"/>
      <c r="L11" s="230"/>
      <c r="AZ11" s="9" t="s">
        <v>174</v>
      </c>
      <c r="BA11" s="265" t="str">
        <f t="array" ref="BA11">D11&amp;"　"&amp;E11</f>
        <v>　</v>
      </c>
      <c r="BC11" s="281" t="s">
        <v>387</v>
      </c>
      <c r="BD11" s="280" t="str">
        <f>VLOOKUP($D$3,リスト!$C$1:$J$32,6,FALSE)</f>
        <v>減じない</v>
      </c>
    </row>
    <row r="12" spans="2:56" ht="24">
      <c r="B12" s="373">
        <v>4</v>
      </c>
      <c r="C12" s="374" t="s">
        <v>176</v>
      </c>
      <c r="D12" s="198"/>
      <c r="E12" s="305"/>
      <c r="F12" s="376"/>
      <c r="G12" s="376"/>
      <c r="H12" s="118">
        <v>3</v>
      </c>
      <c r="I12" s="285"/>
      <c r="J12" s="342"/>
      <c r="K12" s="116"/>
      <c r="L12" s="230"/>
      <c r="AZ12" s="9" t="s">
        <v>174</v>
      </c>
      <c r="BA12" s="265" t="str">
        <f t="array" ref="BA12">D12&amp;"　"&amp;E12</f>
        <v>　</v>
      </c>
      <c r="BC12" s="281" t="s">
        <v>430</v>
      </c>
      <c r="BD12" s="280" t="str">
        <f>VLOOKUP($D$3,リスト!$C$1:$J$32,7,FALSE)</f>
        <v>予備登録</v>
      </c>
    </row>
    <row r="13" spans="2:56" ht="24.75" thickBot="1">
      <c r="B13" s="33">
        <v>5</v>
      </c>
      <c r="C13" s="375" t="s">
        <v>176</v>
      </c>
      <c r="D13" s="195"/>
      <c r="E13" s="306"/>
      <c r="F13" s="377"/>
      <c r="G13" s="377"/>
      <c r="H13" s="119" t="s">
        <v>246</v>
      </c>
      <c r="I13" s="273"/>
      <c r="J13" s="353"/>
      <c r="K13" s="120"/>
      <c r="L13" s="231"/>
      <c r="AZ13" s="9" t="s">
        <v>174</v>
      </c>
      <c r="BA13" s="265" t="str">
        <f t="array" ref="BA13">D13&amp;"　"&amp;E13</f>
        <v>　</v>
      </c>
      <c r="BC13" s="281" t="s">
        <v>476</v>
      </c>
      <c r="BD13" s="280">
        <f>VLOOKUP($D$3,リスト!$C$1:$J$32,8,FALSE)</f>
        <v>5</v>
      </c>
    </row>
    <row r="14" spans="2:56">
      <c r="B14" s="9"/>
    </row>
    <row r="15" spans="2:56" ht="12.75" thickBot="1">
      <c r="B15" s="723" t="s">
        <v>431</v>
      </c>
      <c r="C15" s="723"/>
      <c r="D15" s="723"/>
      <c r="E15" s="723"/>
      <c r="F15" s="723"/>
      <c r="G15" s="723"/>
      <c r="H15" s="723"/>
      <c r="I15" s="723"/>
      <c r="J15" s="723"/>
      <c r="K15" s="723"/>
      <c r="L15" s="723"/>
      <c r="BC15" s="282" t="s">
        <v>173</v>
      </c>
      <c r="BD15" s="272">
        <v>45901</v>
      </c>
    </row>
    <row r="16" spans="2:56" ht="12.75" thickBot="1">
      <c r="B16" s="724" t="s">
        <v>194</v>
      </c>
      <c r="C16" s="725"/>
      <c r="D16" s="254" t="s">
        <v>182</v>
      </c>
      <c r="E16" s="255" t="s">
        <v>181</v>
      </c>
      <c r="F16" s="779" t="s">
        <v>168</v>
      </c>
      <c r="G16" s="735"/>
      <c r="H16" s="735"/>
      <c r="I16" s="735"/>
      <c r="J16" s="735"/>
      <c r="K16" s="736"/>
      <c r="L16" s="257" t="s">
        <v>411</v>
      </c>
    </row>
    <row r="17" spans="2:57" ht="13.5" thickTop="1" thickBot="1">
      <c r="B17" s="726"/>
      <c r="C17" s="727"/>
      <c r="D17" s="260"/>
      <c r="E17" s="261"/>
      <c r="F17" s="836"/>
      <c r="G17" s="733"/>
      <c r="H17" s="733"/>
      <c r="I17" s="733"/>
      <c r="J17" s="733"/>
      <c r="K17" s="734"/>
      <c r="L17" s="259"/>
      <c r="BA17" s="266"/>
    </row>
    <row r="18" spans="2:57" s="132" customFormat="1">
      <c r="B18" s="7"/>
      <c r="C18" s="6"/>
      <c r="D18" s="6"/>
      <c r="E18" s="6"/>
      <c r="F18" s="6"/>
      <c r="G18" s="6"/>
      <c r="H18" s="6"/>
      <c r="I18" s="6"/>
      <c r="J18" s="6"/>
      <c r="K18" s="6"/>
      <c r="L18" s="6"/>
      <c r="M18" s="6"/>
      <c r="N18" s="6"/>
      <c r="O18" s="8"/>
      <c r="P18" s="7"/>
      <c r="Q18" s="7"/>
      <c r="R18" s="7"/>
      <c r="S18" s="7"/>
      <c r="T18" s="7"/>
      <c r="U18" s="7"/>
      <c r="V18" s="7"/>
      <c r="W18" s="7"/>
      <c r="X18" s="7"/>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7"/>
      <c r="BA18" s="266"/>
      <c r="BB18" s="6"/>
      <c r="BE18" s="6"/>
    </row>
    <row r="19" spans="2:57" s="132" customFormat="1">
      <c r="B19" s="805" t="s">
        <v>429</v>
      </c>
      <c r="C19" s="805"/>
      <c r="D19" s="805"/>
      <c r="E19" s="805"/>
      <c r="F19" s="805"/>
      <c r="G19" s="805"/>
      <c r="H19" s="805"/>
      <c r="I19" s="805"/>
      <c r="J19" s="805"/>
      <c r="K19" s="805"/>
      <c r="L19" s="805"/>
      <c r="M19" s="6"/>
      <c r="N19" s="6"/>
      <c r="O19" s="8"/>
      <c r="P19" s="7"/>
      <c r="Q19" s="7"/>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row>
    <row r="20" spans="2:57" s="132" customFormat="1">
      <c r="B20" s="796" t="s">
        <v>484</v>
      </c>
      <c r="C20" s="797"/>
      <c r="D20" s="797"/>
      <c r="E20" s="797"/>
      <c r="F20" s="797"/>
      <c r="G20" s="797"/>
      <c r="H20" s="797"/>
      <c r="I20" s="797"/>
      <c r="J20" s="797"/>
      <c r="K20" s="797"/>
      <c r="L20" s="798"/>
      <c r="M20" s="6"/>
      <c r="N20" s="6"/>
      <c r="O20" s="8"/>
      <c r="P20" s="7"/>
      <c r="Q20" s="7"/>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row>
    <row r="21" spans="2:57" s="132" customFormat="1">
      <c r="B21" s="799"/>
      <c r="C21" s="800"/>
      <c r="D21" s="800"/>
      <c r="E21" s="800"/>
      <c r="F21" s="800"/>
      <c r="G21" s="800"/>
      <c r="H21" s="800"/>
      <c r="I21" s="800"/>
      <c r="J21" s="800"/>
      <c r="K21" s="800"/>
      <c r="L21" s="801"/>
      <c r="M21" s="6"/>
      <c r="N21" s="6"/>
      <c r="O21" s="8"/>
      <c r="P21" s="7"/>
      <c r="Q21" s="7"/>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C21" s="6"/>
      <c r="BD21" s="6"/>
    </row>
    <row r="22" spans="2:57" s="132" customFormat="1">
      <c r="B22" s="799"/>
      <c r="C22" s="800"/>
      <c r="D22" s="800"/>
      <c r="E22" s="800"/>
      <c r="F22" s="800"/>
      <c r="G22" s="800"/>
      <c r="H22" s="800"/>
      <c r="I22" s="800"/>
      <c r="J22" s="800"/>
      <c r="K22" s="800"/>
      <c r="L22" s="801"/>
      <c r="M22" s="6"/>
      <c r="N22" s="6"/>
      <c r="O22" s="8"/>
      <c r="P22" s="7"/>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C22" s="6"/>
      <c r="BD22" s="6"/>
      <c r="BE22" s="6"/>
    </row>
    <row r="23" spans="2:57" s="132" customFormat="1">
      <c r="B23" s="799"/>
      <c r="C23" s="800"/>
      <c r="D23" s="800"/>
      <c r="E23" s="800"/>
      <c r="F23" s="800"/>
      <c r="G23" s="800"/>
      <c r="H23" s="800"/>
      <c r="I23" s="800"/>
      <c r="J23" s="800"/>
      <c r="K23" s="800"/>
      <c r="L23" s="801"/>
      <c r="M23" s="6"/>
      <c r="N23" s="6"/>
      <c r="O23" s="8"/>
      <c r="P23" s="7"/>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802"/>
      <c r="C24" s="803"/>
      <c r="D24" s="803"/>
      <c r="E24" s="803"/>
      <c r="F24" s="803"/>
      <c r="G24" s="803"/>
      <c r="H24" s="803"/>
      <c r="I24" s="803"/>
      <c r="J24" s="803"/>
      <c r="K24" s="803"/>
      <c r="L24" s="804"/>
      <c r="M24" s="6"/>
      <c r="N24" s="6"/>
      <c r="O24" s="8"/>
      <c r="P24" s="7"/>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row r="25" spans="2:57" s="132" customFormat="1">
      <c r="B25" s="7"/>
      <c r="C25" s="6"/>
      <c r="D25" s="6"/>
      <c r="E25" s="6"/>
      <c r="F25" s="6"/>
      <c r="G25" s="6"/>
      <c r="H25" s="6"/>
      <c r="I25" s="6"/>
      <c r="J25" s="6"/>
      <c r="K25" s="6"/>
      <c r="L25" s="6"/>
      <c r="M25" s="6"/>
      <c r="N25" s="6"/>
      <c r="O25" s="8"/>
      <c r="P25" s="7"/>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sheetData>
  <mergeCells count="24">
    <mergeCell ref="B1:E1"/>
    <mergeCell ref="B2:C2"/>
    <mergeCell ref="B3:C3"/>
    <mergeCell ref="D3:E3"/>
    <mergeCell ref="B4:C4"/>
    <mergeCell ref="D4:E4"/>
    <mergeCell ref="B5:C5"/>
    <mergeCell ref="D5:E5"/>
    <mergeCell ref="B6:L6"/>
    <mergeCell ref="B7:B8"/>
    <mergeCell ref="C7:C8"/>
    <mergeCell ref="D7:E7"/>
    <mergeCell ref="F7:F8"/>
    <mergeCell ref="G7:G8"/>
    <mergeCell ref="I7:J7"/>
    <mergeCell ref="K7:K8"/>
    <mergeCell ref="B20:L24"/>
    <mergeCell ref="H7:H8"/>
    <mergeCell ref="L7:L8"/>
    <mergeCell ref="B15:L15"/>
    <mergeCell ref="B16:C17"/>
    <mergeCell ref="F16:K16"/>
    <mergeCell ref="F17:K17"/>
    <mergeCell ref="B19:L19"/>
  </mergeCells>
  <phoneticPr fontId="7"/>
  <conditionalFormatting sqref="BA9:BA13">
    <cfRule type="duplicateValues" dxfId="7" priority="20"/>
  </conditionalFormatting>
  <dataValidations count="6">
    <dataValidation type="custom" allowBlank="1" showInputMessage="1" showErrorMessage="1" errorTitle="修正" error="氏名欄にスペースの使用不可" prompt="苗字と名前を分けて入力。空白スペースは不要。" sqref="D9:E13" xr:uid="{7E5BF1B4-7B08-4E33-BDE5-BC490A271669}">
      <formula1>NOT(COUNTIF(D9,"*　*"))</formula1>
    </dataValidation>
    <dataValidation type="list" allowBlank="1" showInputMessage="1" showErrorMessage="1" sqref="K9:K13" xr:uid="{B073E068-93C0-4097-BC6B-067A99DBEA36}">
      <formula1>",●"</formula1>
    </dataValidation>
    <dataValidation type="list" allowBlank="1" showInputMessage="1" showErrorMessage="1" sqref="I9:I13" xr:uid="{9713DFEC-7B00-4817-A4B3-B69600D54588}">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6A657DC9-13FF-4C9C-9F7C-BAB134AD571F}">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8280F8AF-D91D-4873-B6DA-0C070DA70207}">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6 BA131022 BA196558 BA262094 BA327630 BA393166 BA458702 BA524238 BA589774 BA655310 BA720846 BA786382 BA851918 BA917454 BA982990" xr:uid="{5F7BBBCC-337E-44FD-A6B8-39DD90E3DAA1}"/>
  </dataValidations>
  <printOptions horizontalCentered="1"/>
  <pageMargins left="0.39370078740157483" right="0.39370078740157483" top="0.59055118110236227" bottom="0.39370078740157483"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DD14-FB45-4114-864F-D74FD4E29BB7}">
  <sheetPr codeName="Sheet30">
    <tabColor rgb="FF00B0F0"/>
    <pageSetUpPr fitToPage="1"/>
  </sheetPr>
  <dimension ref="B1:BE24"/>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25" style="6" bestFit="1" customWidth="1"/>
    <col min="9" max="9" width="15" style="6" customWidth="1"/>
    <col min="10" max="10" width="5.625" style="6" customWidth="1"/>
    <col min="11" max="11" width="13.75" style="6" customWidth="1"/>
    <col min="12" max="12" width="1.25" style="6" customWidth="1"/>
    <col min="13" max="13" width="1.25" style="6" hidden="1" customWidth="1" outlineLevel="1"/>
    <col min="14" max="14" width="1.25" style="8" hidden="1" customWidth="1" outlineLevel="1"/>
    <col min="15"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20</v>
      </c>
      <c r="T2" s="107"/>
      <c r="U2" s="107"/>
      <c r="V2" s="107"/>
      <c r="W2" s="107"/>
      <c r="X2" s="107"/>
      <c r="AZ2" s="9" t="s">
        <v>174</v>
      </c>
    </row>
    <row r="3" spans="2:56" ht="24">
      <c r="B3" s="702" t="s">
        <v>428</v>
      </c>
      <c r="C3" s="702"/>
      <c r="D3" s="705" t="s">
        <v>255</v>
      </c>
      <c r="E3" s="705"/>
      <c r="T3" s="275"/>
      <c r="U3" s="275"/>
      <c r="V3" s="275"/>
      <c r="W3" s="275"/>
      <c r="X3" s="275"/>
      <c r="AZ3" s="9" t="s">
        <v>174</v>
      </c>
    </row>
    <row r="4" spans="2:56" ht="24.75" customHeight="1">
      <c r="B4" s="702" t="s">
        <v>172</v>
      </c>
      <c r="C4" s="702"/>
      <c r="D4" s="704" t="s">
        <v>228</v>
      </c>
      <c r="E4" s="704"/>
      <c r="S4" s="276"/>
      <c r="T4" s="276"/>
      <c r="U4" s="276"/>
      <c r="V4" s="276"/>
      <c r="W4" s="276"/>
      <c r="X4" s="276"/>
      <c r="AZ4" s="9" t="s">
        <v>174</v>
      </c>
    </row>
    <row r="5" spans="2:56" ht="25.5" customHeight="1">
      <c r="B5" s="702" t="s">
        <v>170</v>
      </c>
      <c r="C5" s="702"/>
      <c r="D5" s="703" t="s">
        <v>17</v>
      </c>
      <c r="E5" s="703"/>
      <c r="S5" s="276"/>
      <c r="T5" s="276"/>
      <c r="U5" s="276"/>
      <c r="V5" s="276"/>
      <c r="W5" s="276"/>
      <c r="X5" s="276"/>
      <c r="AZ5" s="9" t="s">
        <v>174</v>
      </c>
    </row>
    <row r="6" spans="2:56" ht="24.75" thickBot="1">
      <c r="B6" s="723" t="s">
        <v>192</v>
      </c>
      <c r="C6" s="723"/>
      <c r="D6" s="723"/>
      <c r="E6" s="723"/>
      <c r="F6" s="723"/>
      <c r="G6" s="723"/>
      <c r="H6" s="723"/>
      <c r="I6" s="723"/>
      <c r="J6" s="723"/>
      <c r="K6" s="723"/>
      <c r="S6" s="276"/>
      <c r="T6" s="276"/>
      <c r="U6" s="276"/>
      <c r="V6" s="276"/>
      <c r="W6" s="276"/>
      <c r="X6" s="276"/>
      <c r="AZ6" s="9" t="s">
        <v>174</v>
      </c>
    </row>
    <row r="7" spans="2:56" ht="12" customHeight="1">
      <c r="B7" s="937" t="s">
        <v>191</v>
      </c>
      <c r="C7" s="939" t="s">
        <v>190</v>
      </c>
      <c r="D7" s="744" t="s">
        <v>188</v>
      </c>
      <c r="E7" s="822"/>
      <c r="F7" s="941" t="s">
        <v>187</v>
      </c>
      <c r="G7" s="941" t="s">
        <v>186</v>
      </c>
      <c r="H7" s="721" t="s">
        <v>184</v>
      </c>
      <c r="I7" s="849"/>
      <c r="J7" s="838" t="s">
        <v>183</v>
      </c>
      <c r="K7" s="758" t="s">
        <v>193</v>
      </c>
      <c r="S7" s="276"/>
      <c r="T7" s="276"/>
      <c r="U7" s="276"/>
      <c r="V7" s="276"/>
      <c r="W7" s="276"/>
      <c r="X7" s="276"/>
      <c r="AZ7" s="9"/>
      <c r="BA7" s="263" t="s">
        <v>296</v>
      </c>
    </row>
    <row r="8" spans="2:56" ht="12.75" customHeight="1" thickBot="1">
      <c r="B8" s="938"/>
      <c r="C8" s="940"/>
      <c r="D8" s="186" t="s">
        <v>182</v>
      </c>
      <c r="E8" s="267" t="s">
        <v>181</v>
      </c>
      <c r="F8" s="942"/>
      <c r="G8" s="942"/>
      <c r="H8" s="106" t="s">
        <v>180</v>
      </c>
      <c r="I8" s="340" t="s">
        <v>179</v>
      </c>
      <c r="J8" s="839"/>
      <c r="K8" s="841" t="s">
        <v>193</v>
      </c>
      <c r="S8" s="276"/>
      <c r="T8" s="276"/>
      <c r="U8" s="276"/>
      <c r="V8" s="276"/>
      <c r="W8" s="276"/>
      <c r="X8" s="276"/>
      <c r="AZ8" s="9"/>
      <c r="BA8" s="264" t="s">
        <v>126</v>
      </c>
    </row>
    <row r="9" spans="2:56" ht="24.75" thickTop="1">
      <c r="B9" s="378">
        <v>1</v>
      </c>
      <c r="C9" s="327" t="s">
        <v>202</v>
      </c>
      <c r="D9" s="299"/>
      <c r="E9" s="351"/>
      <c r="F9" s="379"/>
      <c r="G9" s="379"/>
      <c r="H9" s="268"/>
      <c r="I9" s="341"/>
      <c r="J9" s="41"/>
      <c r="K9" s="332"/>
      <c r="S9" s="276"/>
      <c r="T9" s="276"/>
      <c r="U9" s="276"/>
      <c r="V9" s="276"/>
      <c r="W9" s="276"/>
      <c r="X9" s="276"/>
      <c r="AZ9" s="9" t="s">
        <v>174</v>
      </c>
      <c r="BA9" s="265" t="str">
        <f>D9&amp;"　"&amp;E9</f>
        <v>　</v>
      </c>
      <c r="BC9" s="281" t="s">
        <v>385</v>
      </c>
      <c r="BD9" s="280" t="str">
        <f>VLOOKUP($D$3,リスト!$C$1:$J$32,4,FALSE)</f>
        <v>必置</v>
      </c>
    </row>
    <row r="10" spans="2:56" ht="24">
      <c r="B10" s="373">
        <v>2</v>
      </c>
      <c r="C10" s="374" t="s">
        <v>176</v>
      </c>
      <c r="D10" s="198"/>
      <c r="E10" s="305"/>
      <c r="F10" s="376"/>
      <c r="G10" s="376"/>
      <c r="H10" s="285"/>
      <c r="I10" s="342"/>
      <c r="J10" s="116"/>
      <c r="K10" s="230"/>
      <c r="S10" s="277"/>
      <c r="T10" s="277"/>
      <c r="U10" s="277"/>
      <c r="V10" s="277"/>
      <c r="W10" s="277"/>
      <c r="X10" s="277"/>
      <c r="AZ10" s="9" t="s">
        <v>174</v>
      </c>
      <c r="BA10" s="265" t="str">
        <f t="shared" ref="BA10:BA12" si="0">D10&amp;"　"&amp;E10</f>
        <v>　</v>
      </c>
      <c r="BC10" s="281" t="s">
        <v>386</v>
      </c>
      <c r="BD10" s="280" t="str">
        <f>VLOOKUP($D$3,リスト!$C$1:$J$32,5,FALSE)</f>
        <v>可</v>
      </c>
    </row>
    <row r="11" spans="2:56" ht="24">
      <c r="B11" s="373">
        <v>3</v>
      </c>
      <c r="C11" s="374" t="s">
        <v>176</v>
      </c>
      <c r="D11" s="198"/>
      <c r="E11" s="305"/>
      <c r="F11" s="376"/>
      <c r="G11" s="376"/>
      <c r="H11" s="285"/>
      <c r="I11" s="342"/>
      <c r="J11" s="116"/>
      <c r="K11" s="230"/>
      <c r="AZ11" s="9" t="s">
        <v>174</v>
      </c>
      <c r="BA11" s="265" t="str">
        <f t="shared" si="0"/>
        <v>　</v>
      </c>
      <c r="BC11" s="281" t="s">
        <v>387</v>
      </c>
      <c r="BD11" s="280" t="str">
        <f>VLOOKUP($D$3,リスト!$C$1:$J$32,6,FALSE)</f>
        <v>減じない</v>
      </c>
    </row>
    <row r="12" spans="2:56" ht="24.75" thickBot="1">
      <c r="B12" s="33">
        <v>4</v>
      </c>
      <c r="C12" s="375" t="s">
        <v>176</v>
      </c>
      <c r="D12" s="195"/>
      <c r="E12" s="306"/>
      <c r="F12" s="377"/>
      <c r="G12" s="377"/>
      <c r="H12" s="273"/>
      <c r="I12" s="353"/>
      <c r="J12" s="120"/>
      <c r="K12" s="231"/>
      <c r="AZ12" s="9" t="s">
        <v>174</v>
      </c>
      <c r="BA12" s="265" t="str">
        <f t="shared" si="0"/>
        <v>　</v>
      </c>
      <c r="BC12" s="281" t="s">
        <v>430</v>
      </c>
      <c r="BD12" s="280" t="str">
        <f>VLOOKUP($D$3,リスト!$C$1:$J$32,7,FALSE)</f>
        <v>可</v>
      </c>
    </row>
    <row r="13" spans="2:56">
      <c r="B13" s="9"/>
      <c r="BC13" s="281" t="s">
        <v>476</v>
      </c>
      <c r="BD13" s="280">
        <f>VLOOKUP($D$3,リスト!$C$1:$J$32,8,FALSE)</f>
        <v>4</v>
      </c>
    </row>
    <row r="14" spans="2:56" ht="12.75" thickBot="1">
      <c r="B14" s="723" t="s">
        <v>431</v>
      </c>
      <c r="C14" s="723"/>
      <c r="D14" s="723"/>
      <c r="E14" s="723"/>
      <c r="F14" s="723"/>
      <c r="G14" s="723"/>
      <c r="H14" s="723"/>
      <c r="I14" s="723"/>
      <c r="J14" s="723"/>
      <c r="K14" s="723"/>
    </row>
    <row r="15" spans="2:56" ht="12.75" thickBot="1">
      <c r="B15" s="724" t="s">
        <v>194</v>
      </c>
      <c r="C15" s="725"/>
      <c r="D15" s="254" t="s">
        <v>182</v>
      </c>
      <c r="E15" s="255" t="s">
        <v>181</v>
      </c>
      <c r="F15" s="779" t="s">
        <v>168</v>
      </c>
      <c r="G15" s="735"/>
      <c r="H15" s="735"/>
      <c r="I15" s="735"/>
      <c r="J15" s="736"/>
      <c r="K15" s="257" t="s">
        <v>411</v>
      </c>
      <c r="BC15" s="282" t="s">
        <v>173</v>
      </c>
      <c r="BD15" s="272">
        <v>45901</v>
      </c>
    </row>
    <row r="16" spans="2:56" ht="13.5" thickTop="1" thickBot="1">
      <c r="B16" s="726"/>
      <c r="C16" s="727"/>
      <c r="D16" s="260"/>
      <c r="E16" s="261"/>
      <c r="F16" s="836"/>
      <c r="G16" s="733"/>
      <c r="H16" s="733"/>
      <c r="I16" s="733"/>
      <c r="J16" s="734"/>
      <c r="K16" s="259"/>
      <c r="BA16" s="266"/>
    </row>
    <row r="17" spans="2:57" s="132" customFormat="1">
      <c r="B17" s="7"/>
      <c r="C17" s="6"/>
      <c r="D17" s="6"/>
      <c r="E17" s="6"/>
      <c r="F17" s="6"/>
      <c r="G17" s="6"/>
      <c r="H17" s="6"/>
      <c r="I17" s="6"/>
      <c r="J17" s="6"/>
      <c r="K17" s="6"/>
      <c r="L17" s="6"/>
      <c r="M17" s="6"/>
      <c r="N17" s="8"/>
      <c r="O17" s="7"/>
      <c r="P17" s="7"/>
      <c r="Q17" s="7"/>
      <c r="R17" s="7"/>
      <c r="S17" s="7"/>
      <c r="T17" s="7"/>
      <c r="U17" s="7"/>
      <c r="V17" s="7"/>
      <c r="W17" s="7"/>
      <c r="X17" s="7"/>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7"/>
      <c r="BA17" s="266"/>
      <c r="BB17" s="6"/>
      <c r="BE17" s="6"/>
    </row>
    <row r="18" spans="2:57" s="132" customFormat="1">
      <c r="B18" s="805" t="s">
        <v>429</v>
      </c>
      <c r="C18" s="805"/>
      <c r="D18" s="805"/>
      <c r="E18" s="805"/>
      <c r="F18" s="805"/>
      <c r="G18" s="805"/>
      <c r="H18" s="805"/>
      <c r="I18" s="805"/>
      <c r="J18" s="805"/>
      <c r="K18" s="805"/>
      <c r="L18" s="6"/>
      <c r="M18" s="6"/>
      <c r="N18" s="8"/>
      <c r="O18" s="7"/>
      <c r="P18" s="7"/>
      <c r="Q18" s="7"/>
      <c r="R18" s="7"/>
      <c r="S18" s="7"/>
      <c r="T18" s="7"/>
      <c r="U18" s="7"/>
      <c r="V18" s="7"/>
      <c r="W18" s="7"/>
      <c r="X18" s="7"/>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7"/>
      <c r="BA18" s="266"/>
    </row>
    <row r="19" spans="2:57" s="132" customFormat="1">
      <c r="B19" s="796" t="s">
        <v>484</v>
      </c>
      <c r="C19" s="797"/>
      <c r="D19" s="797"/>
      <c r="E19" s="797"/>
      <c r="F19" s="797"/>
      <c r="G19" s="797"/>
      <c r="H19" s="797"/>
      <c r="I19" s="797"/>
      <c r="J19" s="797"/>
      <c r="K19" s="798"/>
      <c r="L19" s="6"/>
      <c r="M19" s="6"/>
      <c r="N19" s="8"/>
      <c r="O19" s="7"/>
      <c r="P19" s="7"/>
      <c r="Q19" s="7"/>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row>
    <row r="20" spans="2:57" s="132" customFormat="1">
      <c r="B20" s="799"/>
      <c r="C20" s="800"/>
      <c r="D20" s="800"/>
      <c r="E20" s="800"/>
      <c r="F20" s="800"/>
      <c r="G20" s="800"/>
      <c r="H20" s="800"/>
      <c r="I20" s="800"/>
      <c r="J20" s="800"/>
      <c r="K20" s="801"/>
      <c r="L20" s="6"/>
      <c r="M20" s="6"/>
      <c r="N20" s="8"/>
      <c r="O20" s="7"/>
      <c r="P20" s="7"/>
      <c r="Q20" s="7"/>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c r="BC20" s="6"/>
      <c r="BD20" s="6"/>
    </row>
    <row r="21" spans="2:57" s="132" customFormat="1">
      <c r="B21" s="799"/>
      <c r="C21" s="800"/>
      <c r="D21" s="800"/>
      <c r="E21" s="800"/>
      <c r="F21" s="800"/>
      <c r="G21" s="800"/>
      <c r="H21" s="800"/>
      <c r="I21" s="800"/>
      <c r="J21" s="800"/>
      <c r="K21" s="801"/>
      <c r="L21" s="6"/>
      <c r="M21" s="6"/>
      <c r="N21" s="8"/>
      <c r="O21" s="7"/>
      <c r="P21" s="7"/>
      <c r="Q21" s="7"/>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B21" s="6"/>
      <c r="BC21" s="6"/>
      <c r="BD21" s="6"/>
      <c r="BE21" s="6"/>
    </row>
    <row r="22" spans="2:57" s="132" customFormat="1">
      <c r="B22" s="799"/>
      <c r="C22" s="800"/>
      <c r="D22" s="800"/>
      <c r="E22" s="800"/>
      <c r="F22" s="800"/>
      <c r="G22" s="800"/>
      <c r="H22" s="800"/>
      <c r="I22" s="800"/>
      <c r="J22" s="800"/>
      <c r="K22" s="801"/>
      <c r="L22" s="6"/>
      <c r="M22" s="6"/>
      <c r="N22" s="8"/>
      <c r="O22" s="7"/>
      <c r="P22" s="7"/>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C22" s="6"/>
      <c r="BD22" s="6"/>
      <c r="BE22" s="6"/>
    </row>
    <row r="23" spans="2:57" s="132" customFormat="1">
      <c r="B23" s="802"/>
      <c r="C23" s="803"/>
      <c r="D23" s="803"/>
      <c r="E23" s="803"/>
      <c r="F23" s="803"/>
      <c r="G23" s="803"/>
      <c r="H23" s="803"/>
      <c r="I23" s="803"/>
      <c r="J23" s="803"/>
      <c r="K23" s="804"/>
      <c r="L23" s="6"/>
      <c r="M23" s="6"/>
      <c r="N23" s="8"/>
      <c r="O23" s="7"/>
      <c r="P23" s="7"/>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7"/>
      <c r="C24" s="6"/>
      <c r="D24" s="6"/>
      <c r="E24" s="6"/>
      <c r="F24" s="6"/>
      <c r="G24" s="6"/>
      <c r="H24" s="6"/>
      <c r="I24" s="6"/>
      <c r="J24" s="6"/>
      <c r="K24" s="6"/>
      <c r="L24" s="6"/>
      <c r="M24" s="6"/>
      <c r="N24" s="8"/>
      <c r="O24" s="7"/>
      <c r="P24" s="7"/>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sheetData>
  <mergeCells count="23">
    <mergeCell ref="B1:E1"/>
    <mergeCell ref="B2:C2"/>
    <mergeCell ref="B3:C3"/>
    <mergeCell ref="D3:E3"/>
    <mergeCell ref="B4:C4"/>
    <mergeCell ref="D4:E4"/>
    <mergeCell ref="B5:C5"/>
    <mergeCell ref="D5:E5"/>
    <mergeCell ref="B6:K6"/>
    <mergeCell ref="B7:B8"/>
    <mergeCell ref="C7:C8"/>
    <mergeCell ref="D7:E7"/>
    <mergeCell ref="F7:F8"/>
    <mergeCell ref="G7:G8"/>
    <mergeCell ref="H7:I7"/>
    <mergeCell ref="B18:K18"/>
    <mergeCell ref="B19:K23"/>
    <mergeCell ref="J7:J8"/>
    <mergeCell ref="K7:K8"/>
    <mergeCell ref="B14:K14"/>
    <mergeCell ref="B15:C16"/>
    <mergeCell ref="F15:J15"/>
    <mergeCell ref="F16:J16"/>
  </mergeCells>
  <phoneticPr fontId="7"/>
  <conditionalFormatting sqref="BA9:BA12">
    <cfRule type="duplicateValues" dxfId="6" priority="21"/>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5 BA131021 BA196557 BA262093 BA327629 BA393165 BA458701 BA524237 BA589773 BA655309 BA720845 BA786381 BA851917 BA917453 BA982989" xr:uid="{587358E0-48AB-4354-AFFD-B4504BFBABA2}"/>
    <dataValidation type="list" allowBlank="1" showInputMessage="1" showErrorMessage="1" sqref="C9" xr:uid="{EFFE53D5-2A9D-42C0-88F0-38991206296F}">
      <formula1>"監督,監督兼選手"</formula1>
    </dataValidation>
    <dataValidation type="list" allowBlank="1" showInputMessage="1" showErrorMessage="1" sqref="D5" xr:uid="{1A2EE7A4-3630-46E9-98F6-D5684DC2FA52}">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H9:H12" xr:uid="{8EE10156-77FB-4115-AE83-F906BEA618DF}">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J9:J12" xr:uid="{2BE41A22-9236-4E77-A1CA-39DA5EEB029E}">
      <formula1>",●"</formula1>
    </dataValidation>
    <dataValidation type="custom" allowBlank="1" showInputMessage="1" showErrorMessage="1" sqref="D9:E12" xr:uid="{78125D35-FF6A-49E8-BB06-CD073E715ABA}">
      <formula1>NOT(COUNTIF(D9,"*　*"))</formula1>
    </dataValidation>
  </dataValidations>
  <printOptions horizontalCentered="1"/>
  <pageMargins left="0.39370078740157483" right="0.39370078740157483" top="0.59055118110236227" bottom="0.3937007874015748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27CB-ACE5-49C2-8457-514355C8EA78}">
  <sheetPr codeName="Sheet31">
    <tabColor rgb="FF00B0F0"/>
    <pageSetUpPr fitToPage="1"/>
  </sheetPr>
  <dimension ref="B1:BE45"/>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10" style="6" customWidth="1"/>
    <col min="9" max="9" width="5.25" style="6" bestFit="1" customWidth="1"/>
    <col min="10" max="10" width="15" style="6" customWidth="1"/>
    <col min="11" max="11" width="5.625" style="6" customWidth="1"/>
    <col min="12" max="12" width="13.75" style="6" customWidth="1"/>
    <col min="13" max="13" width="1.25" style="6" customWidth="1"/>
    <col min="14" max="14" width="1.25" style="6" hidden="1" customWidth="1" outlineLevel="1"/>
    <col min="15" max="15" width="1.25" style="8" hidden="1" customWidth="1" outlineLevel="1"/>
    <col min="16"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21</v>
      </c>
      <c r="T2" s="107"/>
      <c r="U2" s="107"/>
      <c r="V2" s="107"/>
      <c r="W2" s="107"/>
      <c r="X2" s="107"/>
      <c r="AZ2" s="9" t="s">
        <v>174</v>
      </c>
    </row>
    <row r="3" spans="2:56" ht="24">
      <c r="B3" s="702" t="s">
        <v>428</v>
      </c>
      <c r="C3" s="702"/>
      <c r="D3" s="705" t="s">
        <v>256</v>
      </c>
      <c r="E3" s="705"/>
      <c r="T3" s="275"/>
      <c r="U3" s="275"/>
      <c r="V3" s="275"/>
      <c r="W3" s="275"/>
      <c r="X3" s="275"/>
      <c r="AZ3" s="9" t="s">
        <v>174</v>
      </c>
    </row>
    <row r="4" spans="2:56" ht="24.75" customHeight="1">
      <c r="B4" s="702" t="s">
        <v>172</v>
      </c>
      <c r="C4" s="702"/>
      <c r="D4" s="704" t="s">
        <v>224</v>
      </c>
      <c r="E4" s="704"/>
      <c r="Q4" s="276"/>
      <c r="R4" s="276"/>
      <c r="S4" s="276"/>
      <c r="T4" s="276"/>
      <c r="U4" s="276"/>
      <c r="V4" s="276"/>
      <c r="W4" s="276"/>
      <c r="X4" s="276"/>
      <c r="AZ4" s="9" t="s">
        <v>174</v>
      </c>
    </row>
    <row r="5" spans="2:56" ht="25.5" customHeight="1">
      <c r="B5" s="702" t="s">
        <v>170</v>
      </c>
      <c r="C5" s="702"/>
      <c r="D5" s="703" t="s">
        <v>17</v>
      </c>
      <c r="E5" s="703"/>
      <c r="Q5" s="276"/>
      <c r="R5" s="276"/>
      <c r="S5" s="276"/>
      <c r="T5" s="276"/>
      <c r="U5" s="276"/>
      <c r="V5" s="276"/>
      <c r="W5" s="276"/>
      <c r="X5" s="276"/>
      <c r="AZ5" s="9" t="s">
        <v>174</v>
      </c>
    </row>
    <row r="6" spans="2:56" ht="24.75" thickBot="1">
      <c r="B6" s="723" t="s">
        <v>192</v>
      </c>
      <c r="C6" s="723"/>
      <c r="D6" s="723"/>
      <c r="E6" s="723"/>
      <c r="F6" s="723"/>
      <c r="G6" s="723"/>
      <c r="H6" s="723"/>
      <c r="I6" s="723"/>
      <c r="J6" s="723"/>
      <c r="K6" s="723"/>
      <c r="L6" s="723"/>
      <c r="Q6" s="276"/>
      <c r="R6" s="276"/>
      <c r="S6" s="276"/>
      <c r="T6" s="276"/>
      <c r="U6" s="276"/>
      <c r="V6" s="276"/>
      <c r="W6" s="276"/>
      <c r="X6" s="276"/>
      <c r="AZ6" s="9" t="s">
        <v>174</v>
      </c>
    </row>
    <row r="7" spans="2:56" ht="12" customHeight="1">
      <c r="B7" s="724" t="s">
        <v>191</v>
      </c>
      <c r="C7" s="838" t="s">
        <v>190</v>
      </c>
      <c r="D7" s="744" t="s">
        <v>188</v>
      </c>
      <c r="E7" s="822"/>
      <c r="F7" s="941" t="s">
        <v>187</v>
      </c>
      <c r="G7" s="941" t="s">
        <v>186</v>
      </c>
      <c r="H7" s="721" t="s">
        <v>324</v>
      </c>
      <c r="I7" s="721" t="s">
        <v>184</v>
      </c>
      <c r="J7" s="849"/>
      <c r="K7" s="838" t="s">
        <v>183</v>
      </c>
      <c r="L7" s="758" t="s">
        <v>193</v>
      </c>
      <c r="Q7" s="276"/>
      <c r="R7" s="276"/>
      <c r="S7" s="276"/>
      <c r="T7" s="276"/>
      <c r="U7" s="276"/>
      <c r="V7" s="276"/>
      <c r="W7" s="276"/>
      <c r="X7" s="276"/>
      <c r="AZ7" s="9"/>
      <c r="BA7" s="263" t="s">
        <v>296</v>
      </c>
    </row>
    <row r="8" spans="2:56" ht="12.75" customHeight="1" thickBot="1">
      <c r="B8" s="742"/>
      <c r="C8" s="839"/>
      <c r="D8" s="186" t="s">
        <v>182</v>
      </c>
      <c r="E8" s="267" t="s">
        <v>181</v>
      </c>
      <c r="F8" s="942"/>
      <c r="G8" s="942"/>
      <c r="H8" s="738"/>
      <c r="I8" s="106" t="s">
        <v>180</v>
      </c>
      <c r="J8" s="340" t="s">
        <v>179</v>
      </c>
      <c r="K8" s="839"/>
      <c r="L8" s="841" t="s">
        <v>193</v>
      </c>
      <c r="Q8" s="276"/>
      <c r="R8" s="276"/>
      <c r="S8" s="276"/>
      <c r="T8" s="276"/>
      <c r="U8" s="276"/>
      <c r="V8" s="276"/>
      <c r="W8" s="276"/>
      <c r="X8" s="276"/>
      <c r="AZ8" s="9"/>
      <c r="BA8" s="264" t="s">
        <v>126</v>
      </c>
    </row>
    <row r="9" spans="2:56" ht="24.75" thickTop="1">
      <c r="B9" s="16">
        <v>1</v>
      </c>
      <c r="C9" s="160" t="s">
        <v>202</v>
      </c>
      <c r="D9" s="299"/>
      <c r="E9" s="351"/>
      <c r="F9" s="379"/>
      <c r="G9" s="379"/>
      <c r="H9" s="222"/>
      <c r="I9" s="268"/>
      <c r="J9" s="341"/>
      <c r="K9" s="41"/>
      <c r="L9" s="332"/>
      <c r="Q9" s="276"/>
      <c r="R9" s="276"/>
      <c r="S9" s="276"/>
      <c r="T9" s="276"/>
      <c r="U9" s="276"/>
      <c r="V9" s="276"/>
      <c r="W9" s="276"/>
      <c r="X9" s="276"/>
      <c r="AZ9" s="9" t="s">
        <v>174</v>
      </c>
      <c r="BA9" s="265" t="str">
        <f>D9&amp;"　"&amp;E9</f>
        <v>　</v>
      </c>
      <c r="BC9" s="281" t="s">
        <v>385</v>
      </c>
      <c r="BD9" s="280" t="str">
        <f>VLOOKUP($D$3,リスト!$C$1:$J$32,4,FALSE)</f>
        <v>必置</v>
      </c>
    </row>
    <row r="10" spans="2:56" ht="24">
      <c r="B10" s="117">
        <v>2</v>
      </c>
      <c r="C10" s="118" t="s">
        <v>176</v>
      </c>
      <c r="D10" s="198"/>
      <c r="E10" s="305"/>
      <c r="F10" s="376"/>
      <c r="G10" s="376"/>
      <c r="H10" s="113"/>
      <c r="I10" s="285"/>
      <c r="J10" s="342"/>
      <c r="K10" s="116"/>
      <c r="L10" s="230"/>
      <c r="Q10" s="277"/>
      <c r="R10" s="277"/>
      <c r="S10" s="277"/>
      <c r="T10" s="277"/>
      <c r="U10" s="277"/>
      <c r="V10" s="277"/>
      <c r="W10" s="277"/>
      <c r="X10" s="277"/>
      <c r="AZ10" s="9" t="s">
        <v>174</v>
      </c>
      <c r="BA10" s="265" t="str">
        <f t="shared" ref="BA10:BA24" si="0">D10&amp;"　"&amp;E10</f>
        <v>　</v>
      </c>
      <c r="BC10" s="281" t="s">
        <v>386</v>
      </c>
      <c r="BD10" s="280" t="str">
        <f>VLOOKUP($D$3,リスト!$C$1:$J$32,5,FALSE)</f>
        <v>可</v>
      </c>
    </row>
    <row r="11" spans="2:56" ht="24">
      <c r="B11" s="117">
        <v>3</v>
      </c>
      <c r="C11" s="118" t="s">
        <v>176</v>
      </c>
      <c r="D11" s="198"/>
      <c r="E11" s="305"/>
      <c r="F11" s="376"/>
      <c r="G11" s="376"/>
      <c r="H11" s="113"/>
      <c r="I11" s="285"/>
      <c r="J11" s="342"/>
      <c r="K11" s="116"/>
      <c r="L11" s="230"/>
      <c r="AZ11" s="9" t="s">
        <v>174</v>
      </c>
      <c r="BA11" s="265" t="str">
        <f t="shared" si="0"/>
        <v>　</v>
      </c>
      <c r="BC11" s="281" t="s">
        <v>387</v>
      </c>
      <c r="BD11" s="280" t="str">
        <f>VLOOKUP($D$3,リスト!$C$1:$J$32,6,FALSE)</f>
        <v>減じない</v>
      </c>
    </row>
    <row r="12" spans="2:56" ht="24">
      <c r="B12" s="117">
        <v>4</v>
      </c>
      <c r="C12" s="118" t="s">
        <v>176</v>
      </c>
      <c r="D12" s="198"/>
      <c r="E12" s="305"/>
      <c r="F12" s="376"/>
      <c r="G12" s="376"/>
      <c r="H12" s="113"/>
      <c r="I12" s="285"/>
      <c r="J12" s="342"/>
      <c r="K12" s="116"/>
      <c r="L12" s="230"/>
      <c r="AZ12" s="9" t="s">
        <v>174</v>
      </c>
      <c r="BA12" s="265" t="str">
        <f t="shared" si="0"/>
        <v>　</v>
      </c>
      <c r="BC12" s="281" t="s">
        <v>430</v>
      </c>
      <c r="BD12" s="280" t="str">
        <f>VLOOKUP($D$3,リスト!$C$1:$J$32,7,FALSE)</f>
        <v>可</v>
      </c>
    </row>
    <row r="13" spans="2:56" ht="24">
      <c r="B13" s="117">
        <v>5</v>
      </c>
      <c r="C13" s="118" t="s">
        <v>176</v>
      </c>
      <c r="D13" s="198"/>
      <c r="E13" s="305"/>
      <c r="F13" s="376"/>
      <c r="G13" s="376"/>
      <c r="H13" s="113"/>
      <c r="I13" s="285"/>
      <c r="J13" s="342"/>
      <c r="K13" s="116"/>
      <c r="L13" s="230"/>
      <c r="AZ13" s="9" t="s">
        <v>174</v>
      </c>
      <c r="BA13" s="265" t="str">
        <f t="shared" si="0"/>
        <v>　</v>
      </c>
      <c r="BC13" s="281" t="s">
        <v>476</v>
      </c>
      <c r="BD13" s="280">
        <f>VLOOKUP($D$3,リスト!$C$1:$J$32,8,FALSE)</f>
        <v>16</v>
      </c>
    </row>
    <row r="14" spans="2:56" ht="24">
      <c r="B14" s="117">
        <v>6</v>
      </c>
      <c r="C14" s="118" t="s">
        <v>176</v>
      </c>
      <c r="D14" s="198"/>
      <c r="E14" s="305"/>
      <c r="F14" s="376"/>
      <c r="G14" s="376"/>
      <c r="H14" s="113"/>
      <c r="I14" s="285"/>
      <c r="J14" s="342"/>
      <c r="K14" s="116"/>
      <c r="L14" s="230"/>
      <c r="AZ14" s="9" t="s">
        <v>174</v>
      </c>
      <c r="BA14" s="265" t="str">
        <f t="shared" si="0"/>
        <v>　</v>
      </c>
    </row>
    <row r="15" spans="2:56" ht="24">
      <c r="B15" s="117">
        <v>7</v>
      </c>
      <c r="C15" s="118" t="s">
        <v>176</v>
      </c>
      <c r="D15" s="198"/>
      <c r="E15" s="305"/>
      <c r="F15" s="376"/>
      <c r="G15" s="376"/>
      <c r="H15" s="113"/>
      <c r="I15" s="285"/>
      <c r="J15" s="342"/>
      <c r="K15" s="116"/>
      <c r="L15" s="230"/>
      <c r="AZ15" s="9" t="s">
        <v>174</v>
      </c>
      <c r="BA15" s="265" t="str">
        <f t="shared" si="0"/>
        <v>　</v>
      </c>
      <c r="BC15" s="282" t="s">
        <v>173</v>
      </c>
      <c r="BD15" s="272">
        <v>45901</v>
      </c>
    </row>
    <row r="16" spans="2:56" ht="24">
      <c r="B16" s="117">
        <v>8</v>
      </c>
      <c r="C16" s="118" t="s">
        <v>176</v>
      </c>
      <c r="D16" s="198"/>
      <c r="E16" s="305"/>
      <c r="F16" s="376"/>
      <c r="G16" s="376"/>
      <c r="H16" s="113"/>
      <c r="I16" s="285"/>
      <c r="J16" s="342"/>
      <c r="K16" s="116"/>
      <c r="L16" s="230"/>
      <c r="AZ16" s="9" t="s">
        <v>174</v>
      </c>
      <c r="BA16" s="265" t="str">
        <f t="shared" si="0"/>
        <v>　</v>
      </c>
    </row>
    <row r="17" spans="2:57" ht="24">
      <c r="B17" s="117">
        <v>9</v>
      </c>
      <c r="C17" s="118" t="s">
        <v>176</v>
      </c>
      <c r="D17" s="198"/>
      <c r="E17" s="305"/>
      <c r="F17" s="376"/>
      <c r="G17" s="376"/>
      <c r="H17" s="113"/>
      <c r="I17" s="285"/>
      <c r="J17" s="342"/>
      <c r="K17" s="116"/>
      <c r="L17" s="230"/>
      <c r="AZ17" s="9" t="s">
        <v>174</v>
      </c>
      <c r="BA17" s="265" t="str">
        <f t="shared" si="0"/>
        <v>　</v>
      </c>
    </row>
    <row r="18" spans="2:57" ht="24">
      <c r="B18" s="117">
        <v>10</v>
      </c>
      <c r="C18" s="118" t="s">
        <v>176</v>
      </c>
      <c r="D18" s="198"/>
      <c r="E18" s="305"/>
      <c r="F18" s="376"/>
      <c r="G18" s="376"/>
      <c r="H18" s="113"/>
      <c r="I18" s="285"/>
      <c r="J18" s="342"/>
      <c r="K18" s="116"/>
      <c r="L18" s="230"/>
      <c r="AZ18" s="9" t="s">
        <v>174</v>
      </c>
      <c r="BA18" s="265" t="str">
        <f t="shared" si="0"/>
        <v>　</v>
      </c>
    </row>
    <row r="19" spans="2:57" ht="24">
      <c r="B19" s="117">
        <v>11</v>
      </c>
      <c r="C19" s="118" t="s">
        <v>176</v>
      </c>
      <c r="D19" s="198"/>
      <c r="E19" s="305"/>
      <c r="F19" s="376"/>
      <c r="G19" s="376"/>
      <c r="H19" s="113"/>
      <c r="I19" s="285"/>
      <c r="J19" s="342"/>
      <c r="K19" s="116"/>
      <c r="L19" s="230"/>
      <c r="AZ19" s="9" t="s">
        <v>174</v>
      </c>
      <c r="BA19" s="265" t="str">
        <f t="shared" si="0"/>
        <v>　</v>
      </c>
    </row>
    <row r="20" spans="2:57" ht="24">
      <c r="B20" s="117">
        <v>12</v>
      </c>
      <c r="C20" s="118" t="s">
        <v>176</v>
      </c>
      <c r="D20" s="198"/>
      <c r="E20" s="305"/>
      <c r="F20" s="376"/>
      <c r="G20" s="376"/>
      <c r="H20" s="113"/>
      <c r="I20" s="285"/>
      <c r="J20" s="342"/>
      <c r="K20" s="116"/>
      <c r="L20" s="230"/>
      <c r="AZ20" s="9" t="s">
        <v>174</v>
      </c>
      <c r="BA20" s="265" t="str">
        <f t="shared" si="0"/>
        <v>　</v>
      </c>
    </row>
    <row r="21" spans="2:57" ht="24">
      <c r="B21" s="117">
        <v>13</v>
      </c>
      <c r="C21" s="118" t="s">
        <v>176</v>
      </c>
      <c r="D21" s="198"/>
      <c r="E21" s="305"/>
      <c r="F21" s="376"/>
      <c r="G21" s="376"/>
      <c r="H21" s="113"/>
      <c r="I21" s="285"/>
      <c r="J21" s="342"/>
      <c r="K21" s="116"/>
      <c r="L21" s="230"/>
      <c r="AZ21" s="9" t="s">
        <v>174</v>
      </c>
      <c r="BA21" s="265" t="str">
        <f t="shared" si="0"/>
        <v>　</v>
      </c>
      <c r="BC21" s="132"/>
      <c r="BD21" s="132"/>
    </row>
    <row r="22" spans="2:57" ht="24">
      <c r="B22" s="117">
        <v>14</v>
      </c>
      <c r="C22" s="118" t="s">
        <v>176</v>
      </c>
      <c r="D22" s="198"/>
      <c r="E22" s="305"/>
      <c r="F22" s="376"/>
      <c r="G22" s="376"/>
      <c r="H22" s="113"/>
      <c r="I22" s="285"/>
      <c r="J22" s="342"/>
      <c r="K22" s="116"/>
      <c r="L22" s="230"/>
      <c r="AZ22" s="9" t="s">
        <v>174</v>
      </c>
      <c r="BA22" s="265" t="str">
        <f t="shared" si="0"/>
        <v>　</v>
      </c>
      <c r="BC22" s="132"/>
      <c r="BD22" s="132"/>
    </row>
    <row r="23" spans="2:57" ht="24">
      <c r="B23" s="117">
        <v>15</v>
      </c>
      <c r="C23" s="118" t="s">
        <v>176</v>
      </c>
      <c r="D23" s="198"/>
      <c r="E23" s="305"/>
      <c r="F23" s="376"/>
      <c r="G23" s="376"/>
      <c r="H23" s="113"/>
      <c r="I23" s="285"/>
      <c r="J23" s="342"/>
      <c r="K23" s="116"/>
      <c r="L23" s="230"/>
      <c r="AZ23" s="9" t="s">
        <v>174</v>
      </c>
      <c r="BA23" s="265" t="str">
        <f t="shared" si="0"/>
        <v>　</v>
      </c>
      <c r="BC23" s="132"/>
      <c r="BD23" s="132"/>
    </row>
    <row r="24" spans="2:57" ht="24.75" thickBot="1">
      <c r="B24" s="20">
        <v>16</v>
      </c>
      <c r="C24" s="119" t="s">
        <v>176</v>
      </c>
      <c r="D24" s="195"/>
      <c r="E24" s="306"/>
      <c r="F24" s="377"/>
      <c r="G24" s="377"/>
      <c r="H24" s="114"/>
      <c r="I24" s="273"/>
      <c r="J24" s="353"/>
      <c r="K24" s="120"/>
      <c r="L24" s="231"/>
      <c r="AZ24" s="9" t="s">
        <v>174</v>
      </c>
      <c r="BA24" s="265" t="str">
        <f t="shared" si="0"/>
        <v>　</v>
      </c>
    </row>
    <row r="25" spans="2:57">
      <c r="B25" s="9"/>
    </row>
    <row r="26" spans="2:57" ht="12.75" thickBot="1">
      <c r="B26" s="723" t="s">
        <v>431</v>
      </c>
      <c r="C26" s="723"/>
      <c r="D26" s="723"/>
      <c r="E26" s="723"/>
      <c r="F26" s="723"/>
      <c r="G26" s="723"/>
      <c r="H26" s="723"/>
      <c r="I26" s="723"/>
      <c r="J26" s="723"/>
      <c r="K26" s="723"/>
      <c r="L26" s="723"/>
    </row>
    <row r="27" spans="2:57" ht="12.75" thickBot="1">
      <c r="B27" s="724" t="s">
        <v>194</v>
      </c>
      <c r="C27" s="725"/>
      <c r="D27" s="254" t="s">
        <v>182</v>
      </c>
      <c r="E27" s="255" t="s">
        <v>181</v>
      </c>
      <c r="F27" s="779" t="s">
        <v>168</v>
      </c>
      <c r="G27" s="735"/>
      <c r="H27" s="735"/>
      <c r="I27" s="735"/>
      <c r="J27" s="735"/>
      <c r="K27" s="736"/>
      <c r="L27" s="257" t="s">
        <v>411</v>
      </c>
    </row>
    <row r="28" spans="2:57" ht="13.5" thickTop="1" thickBot="1">
      <c r="B28" s="726"/>
      <c r="C28" s="727"/>
      <c r="D28" s="260"/>
      <c r="E28" s="261"/>
      <c r="F28" s="836"/>
      <c r="G28" s="733"/>
      <c r="H28" s="733"/>
      <c r="I28" s="733"/>
      <c r="J28" s="733"/>
      <c r="K28" s="734"/>
      <c r="L28" s="259"/>
      <c r="BA28" s="266"/>
    </row>
    <row r="29" spans="2:57" s="132" customFormat="1">
      <c r="B29" s="7"/>
      <c r="C29" s="6"/>
      <c r="D29" s="6"/>
      <c r="E29" s="6"/>
      <c r="F29" s="6"/>
      <c r="G29" s="6"/>
      <c r="H29" s="6"/>
      <c r="I29" s="6"/>
      <c r="J29" s="6"/>
      <c r="K29" s="6"/>
      <c r="L29" s="6"/>
      <c r="M29" s="6"/>
      <c r="N29" s="6"/>
      <c r="O29" s="8"/>
      <c r="P29" s="7"/>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805" t="s">
        <v>429</v>
      </c>
      <c r="C30" s="805"/>
      <c r="D30" s="805"/>
      <c r="E30" s="805"/>
      <c r="F30" s="805"/>
      <c r="G30" s="805"/>
      <c r="H30" s="805"/>
      <c r="I30" s="805"/>
      <c r="J30" s="805"/>
      <c r="K30" s="805"/>
      <c r="L30" s="805"/>
      <c r="M30" s="6"/>
      <c r="N30" s="6"/>
      <c r="O30" s="8"/>
      <c r="P30" s="7"/>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C30" s="6"/>
      <c r="BD30" s="6"/>
    </row>
    <row r="31" spans="2:57" s="132" customFormat="1" ht="12" customHeight="1">
      <c r="B31" s="854" t="s">
        <v>506</v>
      </c>
      <c r="C31" s="855"/>
      <c r="D31" s="855"/>
      <c r="E31" s="855"/>
      <c r="F31" s="855"/>
      <c r="G31" s="855"/>
      <c r="H31" s="855"/>
      <c r="I31" s="855"/>
      <c r="J31" s="855"/>
      <c r="K31" s="855"/>
      <c r="L31" s="856"/>
      <c r="M31" s="6"/>
      <c r="N31" s="6"/>
      <c r="O31" s="8"/>
      <c r="P31" s="7"/>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C31" s="6"/>
      <c r="BD31" s="6"/>
    </row>
    <row r="32" spans="2:57" s="132" customFormat="1">
      <c r="B32" s="799"/>
      <c r="C32" s="800"/>
      <c r="D32" s="800"/>
      <c r="E32" s="800"/>
      <c r="F32" s="800"/>
      <c r="G32" s="800"/>
      <c r="H32" s="800"/>
      <c r="I32" s="800"/>
      <c r="J32" s="800"/>
      <c r="K32" s="800"/>
      <c r="L32" s="801"/>
      <c r="M32" s="6"/>
      <c r="N32" s="6"/>
      <c r="O32" s="8"/>
      <c r="P32" s="7"/>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C32" s="6"/>
      <c r="BD32" s="6"/>
    </row>
    <row r="33" spans="2:57" s="132" customFormat="1">
      <c r="B33" s="799"/>
      <c r="C33" s="800"/>
      <c r="D33" s="800"/>
      <c r="E33" s="800"/>
      <c r="F33" s="800"/>
      <c r="G33" s="800"/>
      <c r="H33" s="800"/>
      <c r="I33" s="800"/>
      <c r="J33" s="800"/>
      <c r="K33" s="800"/>
      <c r="L33" s="801"/>
      <c r="M33" s="6"/>
      <c r="N33" s="6"/>
      <c r="O33" s="8"/>
      <c r="P33" s="7"/>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C33" s="6"/>
      <c r="BD33" s="6"/>
    </row>
    <row r="34" spans="2:57" s="132" customFormat="1">
      <c r="B34" s="799"/>
      <c r="C34" s="800"/>
      <c r="D34" s="800"/>
      <c r="E34" s="800"/>
      <c r="F34" s="800"/>
      <c r="G34" s="800"/>
      <c r="H34" s="800"/>
      <c r="I34" s="800"/>
      <c r="J34" s="800"/>
      <c r="K34" s="800"/>
      <c r="L34" s="801"/>
      <c r="M34" s="6"/>
      <c r="N34" s="6"/>
      <c r="O34" s="8"/>
      <c r="P34" s="7"/>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1"/>
      <c r="M35" s="6"/>
      <c r="N35" s="6"/>
      <c r="O35" s="8"/>
      <c r="P35" s="7"/>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802"/>
      <c r="C36" s="803"/>
      <c r="D36" s="803"/>
      <c r="E36" s="803"/>
      <c r="F36" s="803"/>
      <c r="G36" s="803"/>
      <c r="H36" s="803"/>
      <c r="I36" s="803"/>
      <c r="J36" s="803"/>
      <c r="K36" s="803"/>
      <c r="L36" s="804"/>
      <c r="M36" s="6"/>
      <c r="N36" s="6"/>
      <c r="O36" s="8"/>
      <c r="P36" s="7"/>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
      <c r="C37" s="6"/>
      <c r="D37" s="6"/>
      <c r="E37" s="6"/>
      <c r="F37" s="6"/>
      <c r="G37" s="6"/>
      <c r="H37" s="6"/>
      <c r="I37" s="6"/>
      <c r="J37" s="6"/>
      <c r="K37" s="6"/>
      <c r="L37" s="6"/>
      <c r="M37" s="6"/>
      <c r="N37" s="6"/>
      <c r="O37" s="8"/>
      <c r="P37" s="7"/>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40" spans="2:57">
      <c r="B40" s="6"/>
      <c r="D40" s="8"/>
      <c r="E40" s="7"/>
      <c r="F40" s="7"/>
      <c r="G40" s="7"/>
      <c r="H40" s="7"/>
      <c r="I40" s="7"/>
      <c r="J40" s="7"/>
      <c r="K40" s="7"/>
      <c r="L40" s="7"/>
      <c r="M40" s="7"/>
      <c r="O40" s="6"/>
      <c r="P40" s="6"/>
      <c r="Q40" s="6"/>
      <c r="R40" s="6"/>
      <c r="S40" s="6"/>
      <c r="T40" s="6"/>
      <c r="U40" s="6"/>
      <c r="V40" s="6"/>
      <c r="W40" s="6"/>
      <c r="X40" s="6"/>
      <c r="AO40" s="7"/>
      <c r="AP40" s="262"/>
      <c r="AZ40" s="6"/>
      <c r="BA40" s="6"/>
    </row>
    <row r="41" spans="2:57">
      <c r="B41" s="6"/>
      <c r="D41" s="8"/>
      <c r="E41" s="7"/>
      <c r="F41" s="7"/>
      <c r="G41" s="7"/>
      <c r="H41" s="7"/>
      <c r="I41" s="7"/>
      <c r="J41" s="7"/>
      <c r="K41" s="7"/>
      <c r="L41" s="7"/>
      <c r="M41" s="7"/>
      <c r="O41" s="6"/>
      <c r="P41" s="6"/>
      <c r="Q41" s="6"/>
      <c r="R41" s="6"/>
      <c r="S41" s="6"/>
      <c r="T41" s="6"/>
      <c r="U41" s="6"/>
      <c r="V41" s="6"/>
      <c r="W41" s="6"/>
      <c r="X41" s="6"/>
      <c r="AO41" s="7"/>
      <c r="AP41" s="262"/>
      <c r="AZ41" s="6"/>
      <c r="BA41" s="6"/>
    </row>
    <row r="42" spans="2:57">
      <c r="B42" s="6"/>
      <c r="D42" s="8"/>
      <c r="E42" s="7"/>
      <c r="F42" s="7"/>
      <c r="G42" s="7"/>
      <c r="H42" s="7"/>
      <c r="I42" s="7"/>
      <c r="J42" s="7"/>
      <c r="K42" s="7"/>
      <c r="L42" s="7"/>
      <c r="M42" s="7"/>
      <c r="O42" s="6"/>
      <c r="P42" s="6"/>
      <c r="Q42" s="6"/>
      <c r="R42" s="6"/>
      <c r="S42" s="6"/>
      <c r="T42" s="6"/>
      <c r="U42" s="6"/>
      <c r="V42" s="6"/>
      <c r="W42" s="6"/>
      <c r="X42" s="6"/>
      <c r="AO42" s="7"/>
      <c r="AP42" s="262"/>
      <c r="AZ42" s="6"/>
      <c r="BA42" s="6"/>
    </row>
    <row r="43" spans="2:57">
      <c r="B43" s="6"/>
      <c r="D43" s="8"/>
      <c r="E43" s="7"/>
      <c r="F43" s="7"/>
      <c r="G43" s="7"/>
      <c r="H43" s="7"/>
      <c r="I43" s="7"/>
      <c r="J43" s="7"/>
      <c r="K43" s="7"/>
      <c r="L43" s="7"/>
      <c r="M43" s="7"/>
      <c r="O43" s="6"/>
      <c r="P43" s="6"/>
      <c r="Q43" s="6"/>
      <c r="R43" s="6"/>
      <c r="S43" s="6"/>
      <c r="T43" s="6"/>
      <c r="U43" s="6"/>
      <c r="V43" s="6"/>
      <c r="W43" s="6"/>
      <c r="X43" s="6"/>
      <c r="AO43" s="7"/>
      <c r="AP43" s="262"/>
      <c r="AZ43" s="6"/>
      <c r="BA43" s="6"/>
    </row>
    <row r="44" spans="2:57">
      <c r="B44" s="6"/>
      <c r="D44" s="8"/>
      <c r="E44" s="7"/>
      <c r="F44" s="7"/>
      <c r="G44" s="7"/>
      <c r="H44" s="7"/>
      <c r="I44" s="7"/>
      <c r="J44" s="7"/>
      <c r="K44" s="7"/>
      <c r="L44" s="7"/>
      <c r="M44" s="7"/>
      <c r="O44" s="6"/>
      <c r="P44" s="6"/>
      <c r="Q44" s="6"/>
      <c r="R44" s="6"/>
      <c r="S44" s="6"/>
      <c r="T44" s="6"/>
      <c r="U44" s="6"/>
      <c r="V44" s="6"/>
      <c r="W44" s="6"/>
      <c r="X44" s="6"/>
      <c r="AO44" s="7"/>
      <c r="AP44" s="262"/>
      <c r="AZ44" s="6"/>
      <c r="BA44" s="6"/>
    </row>
    <row r="45" spans="2:57">
      <c r="B45" s="6"/>
      <c r="D45" s="8"/>
      <c r="E45" s="7"/>
      <c r="F45" s="7"/>
      <c r="G45" s="7"/>
      <c r="H45" s="7"/>
      <c r="I45" s="7"/>
      <c r="J45" s="7"/>
      <c r="K45" s="7"/>
      <c r="L45" s="7"/>
      <c r="M45" s="7"/>
      <c r="O45" s="6"/>
      <c r="P45" s="6"/>
      <c r="Q45" s="6"/>
      <c r="R45" s="6"/>
      <c r="S45" s="6"/>
      <c r="T45" s="6"/>
      <c r="U45" s="6"/>
      <c r="V45" s="6"/>
      <c r="W45" s="6"/>
      <c r="X45" s="6"/>
      <c r="AO45" s="7"/>
      <c r="AP45" s="262"/>
      <c r="AZ45" s="6"/>
      <c r="BA45" s="6"/>
    </row>
  </sheetData>
  <mergeCells count="24">
    <mergeCell ref="B1:E1"/>
    <mergeCell ref="B2:C2"/>
    <mergeCell ref="B3:C3"/>
    <mergeCell ref="D3:E3"/>
    <mergeCell ref="B4:C4"/>
    <mergeCell ref="D4:E4"/>
    <mergeCell ref="B5:C5"/>
    <mergeCell ref="D5:E5"/>
    <mergeCell ref="B6:L6"/>
    <mergeCell ref="B7:B8"/>
    <mergeCell ref="C7:C8"/>
    <mergeCell ref="D7:E7"/>
    <mergeCell ref="F7:F8"/>
    <mergeCell ref="G7:G8"/>
    <mergeCell ref="I7:J7"/>
    <mergeCell ref="K7:K8"/>
    <mergeCell ref="B31:L36"/>
    <mergeCell ref="H7:H8"/>
    <mergeCell ref="L7:L8"/>
    <mergeCell ref="B26:L26"/>
    <mergeCell ref="B27:C28"/>
    <mergeCell ref="F27:K27"/>
    <mergeCell ref="F28:K28"/>
    <mergeCell ref="B30:L30"/>
  </mergeCells>
  <phoneticPr fontId="7"/>
  <conditionalFormatting sqref="BA9:BA24">
    <cfRule type="duplicateValues" dxfId="5" priority="1"/>
  </conditionalFormatting>
  <dataValidations count="7">
    <dataValidation type="custom" allowBlank="1" showInputMessage="1" showErrorMessage="1" errorTitle="修正" error="氏名欄にスペースの使用不可" prompt="苗字と名前を分けて入力。空白スペースは不要。" sqref="D9:E24" xr:uid="{9D99AED5-218E-470E-B5B9-4B879E938B7D}">
      <formula1>NOT(COUNTIF(D9,"*　*"))</formula1>
    </dataValidation>
    <dataValidation type="list" allowBlank="1" showInputMessage="1" showErrorMessage="1" sqref="K9:K24" xr:uid="{7E36ECCB-CD15-4172-B287-1DF7225FC7D8}">
      <formula1>",●"</formula1>
    </dataValidation>
    <dataValidation type="list" allowBlank="1" showInputMessage="1" showErrorMessage="1" sqref="I9:I24" xr:uid="{E957AE36-946C-4D79-9A75-1AF14811CE71}">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D6A82AB7-3ECF-4BC2-B745-FD67583D257F}">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ECA133E6-4AA9-4E72-A945-BC421AA4B550}">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8 BA131034 BA196570 BA262106 BA327642 BA393178 BA458714 BA524250 BA589786 BA655322 BA720858 BA786394 BA851930 BA917466 BA983002" xr:uid="{BB26FC7E-0335-43B5-9DED-AFB65055F8CB}"/>
    <dataValidation type="list" allowBlank="1" showInputMessage="1" showErrorMessage="1" sqref="H9:H24" xr:uid="{96248304-E373-4474-9064-C06D30DC2AF1}">
      <formula1>"一般男子,一般女子,壮年男子"</formula1>
    </dataValidation>
  </dataValidations>
  <printOptions horizontalCentered="1"/>
  <pageMargins left="0.39370078740157483" right="0.39370078740157483" top="0.59055118110236227" bottom="0.39370078740157483" header="0.31496062992125984" footer="0.31496062992125984"/>
  <pageSetup paperSize="9" scale="97"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6AB3-88B8-44EA-BD97-74F3963834C3}">
  <sheetPr codeName="Sheet32">
    <tabColor rgb="FF00B0F0"/>
    <pageSetUpPr fitToPage="1"/>
  </sheetPr>
  <dimension ref="B1:BF42"/>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7.5" style="6" customWidth="1"/>
    <col min="9" max="9" width="5.25" style="6" bestFit="1" customWidth="1"/>
    <col min="10" max="10" width="15" style="6" customWidth="1"/>
    <col min="11" max="11" width="5.625" style="6" customWidth="1"/>
    <col min="12" max="12" width="13.75" style="6" customWidth="1"/>
    <col min="13" max="13" width="1.25" style="6" customWidth="1"/>
    <col min="14" max="14" width="1.25" style="6" hidden="1" customWidth="1" outlineLevel="1"/>
    <col min="15"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58" width="8.875" style="8" customWidth="1"/>
    <col min="59" max="16384" width="9" style="6"/>
  </cols>
  <sheetData>
    <row r="1" spans="2:58" ht="24">
      <c r="B1" s="753" t="s">
        <v>473</v>
      </c>
      <c r="C1" s="753"/>
      <c r="D1" s="753"/>
      <c r="E1" s="678"/>
      <c r="T1" s="107"/>
      <c r="U1" s="107"/>
      <c r="V1" s="107"/>
      <c r="W1" s="107"/>
      <c r="X1" s="107"/>
      <c r="AZ1" s="9" t="s">
        <v>174</v>
      </c>
    </row>
    <row r="2" spans="2:58" ht="24">
      <c r="B2" s="702" t="s">
        <v>427</v>
      </c>
      <c r="C2" s="702"/>
      <c r="D2" s="253" t="s">
        <v>328</v>
      </c>
      <c r="E2" s="253">
        <v>22</v>
      </c>
      <c r="T2" s="107"/>
      <c r="U2" s="107"/>
      <c r="V2" s="107"/>
      <c r="W2" s="107"/>
      <c r="X2" s="107"/>
      <c r="AZ2" s="9" t="s">
        <v>174</v>
      </c>
    </row>
    <row r="3" spans="2:58" ht="24">
      <c r="B3" s="702" t="s">
        <v>428</v>
      </c>
      <c r="C3" s="702"/>
      <c r="D3" s="705" t="s">
        <v>291</v>
      </c>
      <c r="E3" s="705"/>
      <c r="T3" s="275"/>
      <c r="U3" s="275"/>
      <c r="V3" s="275"/>
      <c r="W3" s="275"/>
      <c r="X3" s="275"/>
      <c r="AZ3" s="9" t="s">
        <v>174</v>
      </c>
    </row>
    <row r="4" spans="2:58" ht="24.75" customHeight="1">
      <c r="B4" s="702" t="s">
        <v>172</v>
      </c>
      <c r="C4" s="702"/>
      <c r="D4" s="704" t="s">
        <v>171</v>
      </c>
      <c r="E4" s="704"/>
      <c r="P4" s="276"/>
      <c r="Q4" s="276"/>
      <c r="R4" s="276"/>
      <c r="S4" s="276"/>
      <c r="T4" s="276"/>
      <c r="U4" s="276"/>
      <c r="V4" s="276"/>
      <c r="W4" s="276"/>
      <c r="X4" s="276"/>
      <c r="AZ4" s="9" t="s">
        <v>174</v>
      </c>
    </row>
    <row r="5" spans="2:58" ht="25.5" customHeight="1">
      <c r="B5" s="702" t="s">
        <v>170</v>
      </c>
      <c r="C5" s="702"/>
      <c r="D5" s="703" t="s">
        <v>17</v>
      </c>
      <c r="E5" s="703"/>
      <c r="P5" s="276"/>
      <c r="Q5" s="276"/>
      <c r="R5" s="276"/>
      <c r="S5" s="276"/>
      <c r="T5" s="276"/>
      <c r="U5" s="276"/>
      <c r="V5" s="276"/>
      <c r="W5" s="276"/>
      <c r="X5" s="276"/>
      <c r="AZ5" s="9" t="s">
        <v>174</v>
      </c>
    </row>
    <row r="6" spans="2:58" ht="24.75" thickBot="1">
      <c r="B6" s="723" t="s">
        <v>205</v>
      </c>
      <c r="C6" s="723"/>
      <c r="D6" s="723"/>
      <c r="E6" s="723"/>
      <c r="F6" s="723"/>
      <c r="G6" s="723"/>
      <c r="H6" s="723"/>
      <c r="I6" s="723"/>
      <c r="J6" s="723"/>
      <c r="K6" s="723"/>
      <c r="L6" s="723"/>
      <c r="P6" s="276"/>
      <c r="Q6" s="276"/>
      <c r="R6" s="276"/>
      <c r="S6" s="276"/>
      <c r="T6" s="276"/>
      <c r="U6" s="276"/>
      <c r="V6" s="276"/>
      <c r="W6" s="276"/>
      <c r="X6" s="276"/>
      <c r="AZ6" s="9" t="s">
        <v>174</v>
      </c>
    </row>
    <row r="7" spans="2:58" ht="12" customHeight="1">
      <c r="B7" s="895" t="s">
        <v>191</v>
      </c>
      <c r="C7" s="943" t="s">
        <v>190</v>
      </c>
      <c r="D7" s="744" t="s">
        <v>188</v>
      </c>
      <c r="E7" s="822"/>
      <c r="F7" s="945" t="s">
        <v>187</v>
      </c>
      <c r="G7" s="945" t="s">
        <v>186</v>
      </c>
      <c r="H7" s="423" t="s">
        <v>257</v>
      </c>
      <c r="I7" s="721" t="s">
        <v>184</v>
      </c>
      <c r="J7" s="849"/>
      <c r="K7" s="838" t="s">
        <v>183</v>
      </c>
      <c r="L7" s="758" t="s">
        <v>193</v>
      </c>
      <c r="P7" s="276"/>
      <c r="Q7" s="276"/>
      <c r="R7" s="276"/>
      <c r="S7" s="276"/>
      <c r="T7" s="276"/>
      <c r="U7" s="276"/>
      <c r="V7" s="276"/>
      <c r="W7" s="276"/>
      <c r="X7" s="276"/>
      <c r="AZ7" s="9"/>
      <c r="BA7" s="263" t="s">
        <v>296</v>
      </c>
    </row>
    <row r="8" spans="2:58" ht="12.75" customHeight="1" thickBot="1">
      <c r="B8" s="896"/>
      <c r="C8" s="944"/>
      <c r="D8" s="186" t="s">
        <v>182</v>
      </c>
      <c r="E8" s="267" t="s">
        <v>181</v>
      </c>
      <c r="F8" s="900"/>
      <c r="G8" s="900"/>
      <c r="H8" s="432" t="s">
        <v>261</v>
      </c>
      <c r="I8" s="106" t="s">
        <v>180</v>
      </c>
      <c r="J8" s="340" t="s">
        <v>179</v>
      </c>
      <c r="K8" s="839"/>
      <c r="L8" s="841" t="s">
        <v>193</v>
      </c>
      <c r="P8" s="276"/>
      <c r="Q8" s="276"/>
      <c r="R8" s="276"/>
      <c r="S8" s="276"/>
      <c r="T8" s="276"/>
      <c r="U8" s="276"/>
      <c r="V8" s="276"/>
      <c r="W8" s="276"/>
      <c r="X8" s="276"/>
      <c r="AZ8" s="9"/>
      <c r="BA8" s="264" t="s">
        <v>126</v>
      </c>
    </row>
    <row r="9" spans="2:58" ht="24.75" thickTop="1">
      <c r="B9" s="34">
        <v>1</v>
      </c>
      <c r="C9" s="35" t="s">
        <v>178</v>
      </c>
      <c r="D9" s="299"/>
      <c r="E9" s="351"/>
      <c r="F9" s="51"/>
      <c r="G9" s="51"/>
      <c r="H9" s="433"/>
      <c r="I9" s="268"/>
      <c r="J9" s="341"/>
      <c r="K9" s="41"/>
      <c r="L9" s="332"/>
      <c r="P9" s="276"/>
      <c r="Q9" s="276"/>
      <c r="R9" s="276"/>
      <c r="S9" s="276"/>
      <c r="T9" s="276"/>
      <c r="U9" s="276"/>
      <c r="V9" s="276"/>
      <c r="W9" s="276"/>
      <c r="X9" s="276"/>
      <c r="AZ9" s="9" t="s">
        <v>174</v>
      </c>
      <c r="BA9" s="265" t="str">
        <f>D9&amp;"　"&amp;E9</f>
        <v>　</v>
      </c>
      <c r="BC9" s="281" t="s">
        <v>385</v>
      </c>
      <c r="BD9" s="280" t="str">
        <f>VLOOKUP($D$3,リスト!$C$1:$J$32,4,FALSE)</f>
        <v>未エントリー可</v>
      </c>
      <c r="BF9" s="278" t="str">
        <f>IF(D9&amp;E9="","",IF($D$9&amp;$E$9=$D$22&amp;$E$22,"同一人物不可",""))</f>
        <v/>
      </c>
    </row>
    <row r="10" spans="2:58" ht="24">
      <c r="B10" s="380">
        <v>2</v>
      </c>
      <c r="C10" s="381" t="s">
        <v>176</v>
      </c>
      <c r="D10" s="198"/>
      <c r="E10" s="305"/>
      <c r="F10" s="381" t="s">
        <v>175</v>
      </c>
      <c r="G10" s="384"/>
      <c r="H10" s="431"/>
      <c r="I10" s="285"/>
      <c r="J10" s="342"/>
      <c r="K10" s="116"/>
      <c r="L10" s="230"/>
      <c r="P10" s="277"/>
      <c r="Q10" s="277"/>
      <c r="R10" s="277"/>
      <c r="S10" s="277"/>
      <c r="T10" s="277"/>
      <c r="U10" s="277"/>
      <c r="V10" s="277"/>
      <c r="W10" s="277"/>
      <c r="X10" s="277"/>
      <c r="AZ10" s="9" t="s">
        <v>174</v>
      </c>
      <c r="BA10" s="265" t="str">
        <f t="shared" ref="BA10:BA17" si="0">D10&amp;"　"&amp;E10</f>
        <v>　</v>
      </c>
      <c r="BC10" s="281" t="s">
        <v>386</v>
      </c>
      <c r="BD10" s="280" t="str">
        <f>VLOOKUP($D$3,リスト!$C$1:$J$32,5,FALSE)</f>
        <v>不可</v>
      </c>
    </row>
    <row r="11" spans="2:58" ht="24">
      <c r="B11" s="380">
        <v>3</v>
      </c>
      <c r="C11" s="381" t="s">
        <v>176</v>
      </c>
      <c r="D11" s="198"/>
      <c r="E11" s="305"/>
      <c r="F11" s="381" t="s">
        <v>175</v>
      </c>
      <c r="G11" s="384"/>
      <c r="H11" s="431"/>
      <c r="I11" s="285"/>
      <c r="J11" s="342"/>
      <c r="K11" s="116"/>
      <c r="L11" s="230"/>
      <c r="AZ11" s="9" t="s">
        <v>174</v>
      </c>
      <c r="BA11" s="265" t="str">
        <f t="shared" si="0"/>
        <v>　</v>
      </c>
      <c r="BC11" s="281" t="s">
        <v>387</v>
      </c>
      <c r="BD11" s="280" t="str">
        <f>VLOOKUP($D$3,リスト!$C$1:$J$32,6,FALSE)</f>
        <v>―</v>
      </c>
    </row>
    <row r="12" spans="2:58" ht="24">
      <c r="B12" s="380">
        <v>4</v>
      </c>
      <c r="C12" s="381" t="s">
        <v>176</v>
      </c>
      <c r="D12" s="198"/>
      <c r="E12" s="305"/>
      <c r="F12" s="381" t="s">
        <v>175</v>
      </c>
      <c r="G12" s="384"/>
      <c r="H12" s="431"/>
      <c r="I12" s="285"/>
      <c r="J12" s="342"/>
      <c r="K12" s="116"/>
      <c r="L12" s="230"/>
      <c r="AZ12" s="9" t="s">
        <v>174</v>
      </c>
      <c r="BA12" s="265" t="str">
        <f t="shared" si="0"/>
        <v>　</v>
      </c>
      <c r="BC12" s="281" t="s">
        <v>430</v>
      </c>
      <c r="BD12" s="280" t="str">
        <f>VLOOKUP($D$3,リスト!$C$1:$J$32,7,FALSE)</f>
        <v>可</v>
      </c>
    </row>
    <row r="13" spans="2:58" ht="24">
      <c r="B13" s="380">
        <v>5</v>
      </c>
      <c r="C13" s="381" t="s">
        <v>176</v>
      </c>
      <c r="D13" s="198"/>
      <c r="E13" s="305"/>
      <c r="F13" s="381" t="s">
        <v>175</v>
      </c>
      <c r="G13" s="384"/>
      <c r="H13" s="431"/>
      <c r="I13" s="285"/>
      <c r="J13" s="342"/>
      <c r="K13" s="116"/>
      <c r="L13" s="230"/>
      <c r="AZ13" s="9" t="s">
        <v>174</v>
      </c>
      <c r="BA13" s="265" t="str">
        <f t="shared" si="0"/>
        <v>　</v>
      </c>
      <c r="BC13" s="281" t="s">
        <v>476</v>
      </c>
      <c r="BD13" s="280">
        <f>VLOOKUP($D$3,リスト!$C$1:$J$32,8,FALSE)</f>
        <v>9</v>
      </c>
    </row>
    <row r="14" spans="2:58" ht="24">
      <c r="B14" s="380">
        <v>6</v>
      </c>
      <c r="C14" s="381" t="s">
        <v>176</v>
      </c>
      <c r="D14" s="198"/>
      <c r="E14" s="305"/>
      <c r="F14" s="381" t="s">
        <v>175</v>
      </c>
      <c r="G14" s="384"/>
      <c r="H14" s="431"/>
      <c r="I14" s="285"/>
      <c r="J14" s="342"/>
      <c r="K14" s="116"/>
      <c r="L14" s="230"/>
      <c r="AZ14" s="9" t="s">
        <v>174</v>
      </c>
      <c r="BA14" s="265" t="str">
        <f t="shared" si="0"/>
        <v>　</v>
      </c>
    </row>
    <row r="15" spans="2:58" ht="24">
      <c r="B15" s="382">
        <v>7</v>
      </c>
      <c r="C15" s="381" t="s">
        <v>176</v>
      </c>
      <c r="D15" s="198"/>
      <c r="E15" s="305"/>
      <c r="F15" s="381" t="s">
        <v>175</v>
      </c>
      <c r="G15" s="385"/>
      <c r="H15" s="431"/>
      <c r="I15" s="285"/>
      <c r="J15" s="342"/>
      <c r="K15" s="116"/>
      <c r="L15" s="230"/>
      <c r="AZ15" s="9" t="s">
        <v>174</v>
      </c>
      <c r="BA15" s="265" t="str">
        <f t="shared" si="0"/>
        <v>　</v>
      </c>
      <c r="BC15" s="282" t="s">
        <v>173</v>
      </c>
      <c r="BD15" s="272">
        <v>45901</v>
      </c>
    </row>
    <row r="16" spans="2:58" ht="24">
      <c r="B16" s="380">
        <v>8</v>
      </c>
      <c r="C16" s="381" t="s">
        <v>176</v>
      </c>
      <c r="D16" s="198"/>
      <c r="E16" s="305"/>
      <c r="F16" s="381" t="s">
        <v>175</v>
      </c>
      <c r="G16" s="384"/>
      <c r="H16" s="431"/>
      <c r="I16" s="285"/>
      <c r="J16" s="342"/>
      <c r="K16" s="116"/>
      <c r="L16" s="230"/>
      <c r="AZ16" s="9" t="s">
        <v>174</v>
      </c>
      <c r="BA16" s="265" t="str">
        <f t="shared" si="0"/>
        <v>　</v>
      </c>
      <c r="BC16" s="132"/>
      <c r="BD16" s="132"/>
    </row>
    <row r="17" spans="2:56" ht="24.75" thickBot="1">
      <c r="B17" s="36">
        <v>9</v>
      </c>
      <c r="C17" s="383" t="s">
        <v>176</v>
      </c>
      <c r="D17" s="195"/>
      <c r="E17" s="306"/>
      <c r="F17" s="383" t="s">
        <v>175</v>
      </c>
      <c r="G17" s="52"/>
      <c r="H17" s="434"/>
      <c r="I17" s="273"/>
      <c r="J17" s="353"/>
      <c r="K17" s="120"/>
      <c r="L17" s="231"/>
      <c r="AZ17" s="9" t="s">
        <v>174</v>
      </c>
      <c r="BA17" s="265" t="str">
        <f t="shared" si="0"/>
        <v>　</v>
      </c>
      <c r="BC17" s="132"/>
      <c r="BD17" s="132"/>
    </row>
    <row r="19" spans="2:56" ht="24.75" thickBot="1">
      <c r="B19" s="723" t="s">
        <v>204</v>
      </c>
      <c r="C19" s="723"/>
      <c r="D19" s="723"/>
      <c r="E19" s="723"/>
      <c r="F19" s="723"/>
      <c r="G19" s="723"/>
      <c r="H19" s="723"/>
      <c r="I19" s="723"/>
      <c r="J19" s="723"/>
      <c r="K19" s="723"/>
      <c r="L19" s="723"/>
      <c r="P19" s="276"/>
      <c r="Q19" s="276"/>
      <c r="R19" s="276"/>
      <c r="S19" s="276"/>
      <c r="T19" s="276"/>
      <c r="U19" s="276"/>
      <c r="V19" s="276"/>
      <c r="W19" s="276"/>
      <c r="X19" s="276"/>
      <c r="AZ19" s="9" t="s">
        <v>174</v>
      </c>
    </row>
    <row r="20" spans="2:56" ht="12" customHeight="1">
      <c r="B20" s="895" t="s">
        <v>191</v>
      </c>
      <c r="C20" s="943" t="s">
        <v>190</v>
      </c>
      <c r="D20" s="744" t="s">
        <v>188</v>
      </c>
      <c r="E20" s="822"/>
      <c r="F20" s="945" t="s">
        <v>187</v>
      </c>
      <c r="G20" s="945" t="s">
        <v>186</v>
      </c>
      <c r="H20" s="423" t="s">
        <v>257</v>
      </c>
      <c r="I20" s="721" t="s">
        <v>184</v>
      </c>
      <c r="J20" s="849"/>
      <c r="K20" s="838" t="s">
        <v>183</v>
      </c>
      <c r="L20" s="758" t="s">
        <v>193</v>
      </c>
      <c r="P20" s="276"/>
      <c r="Q20" s="276"/>
      <c r="R20" s="276"/>
      <c r="S20" s="276"/>
      <c r="T20" s="276"/>
      <c r="U20" s="276"/>
      <c r="V20" s="276"/>
      <c r="W20" s="276"/>
      <c r="X20" s="276"/>
      <c r="AZ20" s="9"/>
      <c r="BA20" s="263" t="s">
        <v>296</v>
      </c>
    </row>
    <row r="21" spans="2:56" ht="12.75" customHeight="1" thickBot="1">
      <c r="B21" s="896"/>
      <c r="C21" s="944"/>
      <c r="D21" s="186" t="s">
        <v>182</v>
      </c>
      <c r="E21" s="267" t="s">
        <v>181</v>
      </c>
      <c r="F21" s="900"/>
      <c r="G21" s="900"/>
      <c r="H21" s="432" t="s">
        <v>261</v>
      </c>
      <c r="I21" s="106" t="s">
        <v>180</v>
      </c>
      <c r="J21" s="340" t="s">
        <v>179</v>
      </c>
      <c r="K21" s="839"/>
      <c r="L21" s="841" t="s">
        <v>193</v>
      </c>
      <c r="P21" s="276"/>
      <c r="Q21" s="276"/>
      <c r="R21" s="276"/>
      <c r="S21" s="276"/>
      <c r="T21" s="276"/>
      <c r="U21" s="276"/>
      <c r="V21" s="276"/>
      <c r="W21" s="276"/>
      <c r="X21" s="276"/>
      <c r="AZ21" s="9"/>
      <c r="BA21" s="264" t="s">
        <v>126</v>
      </c>
    </row>
    <row r="22" spans="2:56" ht="24.75" thickTop="1">
      <c r="B22" s="34">
        <v>1</v>
      </c>
      <c r="C22" s="35" t="s">
        <v>178</v>
      </c>
      <c r="D22" s="299"/>
      <c r="E22" s="351"/>
      <c r="F22" s="51"/>
      <c r="G22" s="51"/>
      <c r="H22" s="433"/>
      <c r="I22" s="268"/>
      <c r="J22" s="341"/>
      <c r="K22" s="41"/>
      <c r="L22" s="332"/>
      <c r="P22" s="276"/>
      <c r="Q22" s="276"/>
      <c r="R22" s="276"/>
      <c r="S22" s="276"/>
      <c r="T22" s="276"/>
      <c r="U22" s="276"/>
      <c r="V22" s="276"/>
      <c r="W22" s="276"/>
      <c r="X22" s="276"/>
      <c r="AZ22" s="9" t="s">
        <v>174</v>
      </c>
      <c r="BA22" s="265" t="str">
        <f t="shared" ref="BA22:BA30" si="1">D22&amp;"　"&amp;E22</f>
        <v>　</v>
      </c>
    </row>
    <row r="23" spans="2:56" ht="24">
      <c r="B23" s="380">
        <v>2</v>
      </c>
      <c r="C23" s="381" t="s">
        <v>176</v>
      </c>
      <c r="D23" s="198"/>
      <c r="E23" s="305"/>
      <c r="F23" s="381" t="s">
        <v>197</v>
      </c>
      <c r="G23" s="384"/>
      <c r="H23" s="431"/>
      <c r="I23" s="285"/>
      <c r="J23" s="342"/>
      <c r="K23" s="116"/>
      <c r="L23" s="230"/>
      <c r="P23" s="277"/>
      <c r="Q23" s="277"/>
      <c r="R23" s="277"/>
      <c r="S23" s="277"/>
      <c r="T23" s="277"/>
      <c r="U23" s="277"/>
      <c r="V23" s="277"/>
      <c r="W23" s="277"/>
      <c r="X23" s="277"/>
      <c r="AZ23" s="9" t="s">
        <v>174</v>
      </c>
      <c r="BA23" s="265" t="str">
        <f t="shared" si="1"/>
        <v>　</v>
      </c>
    </row>
    <row r="24" spans="2:56" ht="24">
      <c r="B24" s="380">
        <v>3</v>
      </c>
      <c r="C24" s="381" t="s">
        <v>176</v>
      </c>
      <c r="D24" s="198"/>
      <c r="E24" s="305"/>
      <c r="F24" s="381" t="s">
        <v>197</v>
      </c>
      <c r="G24" s="384"/>
      <c r="H24" s="431"/>
      <c r="I24" s="285"/>
      <c r="J24" s="342"/>
      <c r="K24" s="116"/>
      <c r="L24" s="230"/>
      <c r="AZ24" s="9" t="s">
        <v>174</v>
      </c>
      <c r="BA24" s="265" t="str">
        <f t="shared" si="1"/>
        <v>　</v>
      </c>
    </row>
    <row r="25" spans="2:56" ht="24">
      <c r="B25" s="380">
        <v>4</v>
      </c>
      <c r="C25" s="381" t="s">
        <v>176</v>
      </c>
      <c r="D25" s="198"/>
      <c r="E25" s="305"/>
      <c r="F25" s="381" t="s">
        <v>197</v>
      </c>
      <c r="G25" s="384"/>
      <c r="H25" s="431"/>
      <c r="I25" s="285"/>
      <c r="J25" s="342"/>
      <c r="K25" s="116"/>
      <c r="L25" s="230"/>
      <c r="AZ25" s="9" t="s">
        <v>174</v>
      </c>
      <c r="BA25" s="265" t="str">
        <f t="shared" si="1"/>
        <v>　</v>
      </c>
    </row>
    <row r="26" spans="2:56" ht="24">
      <c r="B26" s="380">
        <v>5</v>
      </c>
      <c r="C26" s="381" t="s">
        <v>176</v>
      </c>
      <c r="D26" s="198"/>
      <c r="E26" s="305"/>
      <c r="F26" s="381" t="s">
        <v>197</v>
      </c>
      <c r="G26" s="384"/>
      <c r="H26" s="431"/>
      <c r="I26" s="285"/>
      <c r="J26" s="342"/>
      <c r="K26" s="116"/>
      <c r="L26" s="230"/>
      <c r="AZ26" s="9" t="s">
        <v>174</v>
      </c>
      <c r="BA26" s="265" t="str">
        <f t="shared" si="1"/>
        <v>　</v>
      </c>
    </row>
    <row r="27" spans="2:56" ht="24">
      <c r="B27" s="380">
        <v>6</v>
      </c>
      <c r="C27" s="381" t="s">
        <v>176</v>
      </c>
      <c r="D27" s="198"/>
      <c r="E27" s="305"/>
      <c r="F27" s="381" t="s">
        <v>197</v>
      </c>
      <c r="G27" s="384"/>
      <c r="H27" s="431"/>
      <c r="I27" s="285"/>
      <c r="J27" s="342"/>
      <c r="K27" s="116"/>
      <c r="L27" s="230"/>
      <c r="AZ27" s="9" t="s">
        <v>174</v>
      </c>
      <c r="BA27" s="265" t="str">
        <f t="shared" si="1"/>
        <v>　</v>
      </c>
    </row>
    <row r="28" spans="2:56" ht="24">
      <c r="B28" s="382">
        <v>7</v>
      </c>
      <c r="C28" s="381" t="s">
        <v>176</v>
      </c>
      <c r="D28" s="198"/>
      <c r="E28" s="305"/>
      <c r="F28" s="381" t="s">
        <v>197</v>
      </c>
      <c r="G28" s="385"/>
      <c r="H28" s="431"/>
      <c r="I28" s="285"/>
      <c r="J28" s="342"/>
      <c r="K28" s="116"/>
      <c r="L28" s="230"/>
      <c r="AZ28" s="9" t="s">
        <v>174</v>
      </c>
      <c r="BA28" s="265" t="str">
        <f t="shared" si="1"/>
        <v>　</v>
      </c>
    </row>
    <row r="29" spans="2:56" ht="24">
      <c r="B29" s="380">
        <v>8</v>
      </c>
      <c r="C29" s="381" t="s">
        <v>176</v>
      </c>
      <c r="D29" s="198"/>
      <c r="E29" s="305"/>
      <c r="F29" s="381" t="s">
        <v>197</v>
      </c>
      <c r="G29" s="384"/>
      <c r="H29" s="431"/>
      <c r="I29" s="285"/>
      <c r="J29" s="342"/>
      <c r="K29" s="116"/>
      <c r="L29" s="230"/>
      <c r="AZ29" s="9" t="s">
        <v>174</v>
      </c>
      <c r="BA29" s="265" t="str">
        <f t="shared" si="1"/>
        <v>　</v>
      </c>
    </row>
    <row r="30" spans="2:56" ht="24.75" thickBot="1">
      <c r="B30" s="36">
        <v>9</v>
      </c>
      <c r="C30" s="383" t="s">
        <v>176</v>
      </c>
      <c r="D30" s="195"/>
      <c r="E30" s="306"/>
      <c r="F30" s="383" t="s">
        <v>197</v>
      </c>
      <c r="G30" s="52"/>
      <c r="H30" s="434"/>
      <c r="I30" s="273"/>
      <c r="J30" s="353"/>
      <c r="K30" s="120"/>
      <c r="L30" s="231"/>
      <c r="AZ30" s="9" t="s">
        <v>174</v>
      </c>
      <c r="BA30" s="265" t="str">
        <f t="shared" si="1"/>
        <v>　</v>
      </c>
    </row>
    <row r="31" spans="2:56">
      <c r="B31" s="9"/>
    </row>
    <row r="32" spans="2:56" ht="12.75" thickBot="1">
      <c r="B32" s="723" t="s">
        <v>431</v>
      </c>
      <c r="C32" s="723"/>
      <c r="D32" s="723"/>
      <c r="E32" s="723"/>
      <c r="F32" s="723"/>
      <c r="G32" s="723"/>
      <c r="H32" s="723"/>
      <c r="I32" s="723"/>
      <c r="J32" s="723"/>
      <c r="K32" s="723"/>
      <c r="L32" s="723"/>
    </row>
    <row r="33" spans="2:58" ht="12.75" thickBot="1">
      <c r="B33" s="724" t="s">
        <v>194</v>
      </c>
      <c r="C33" s="725"/>
      <c r="D33" s="254" t="s">
        <v>182</v>
      </c>
      <c r="E33" s="255" t="s">
        <v>181</v>
      </c>
      <c r="F33" s="779" t="s">
        <v>168</v>
      </c>
      <c r="G33" s="735"/>
      <c r="H33" s="735"/>
      <c r="I33" s="735"/>
      <c r="J33" s="735"/>
      <c r="K33" s="736"/>
      <c r="L33" s="257" t="s">
        <v>411</v>
      </c>
    </row>
    <row r="34" spans="2:58" ht="13.5" thickTop="1" thickBot="1">
      <c r="B34" s="726"/>
      <c r="C34" s="727"/>
      <c r="D34" s="260"/>
      <c r="E34" s="261"/>
      <c r="F34" s="836"/>
      <c r="G34" s="733"/>
      <c r="H34" s="733"/>
      <c r="I34" s="733"/>
      <c r="J34" s="733"/>
      <c r="K34" s="734"/>
      <c r="L34" s="259"/>
      <c r="BA34" s="266"/>
    </row>
    <row r="35" spans="2:58" s="132" customFormat="1">
      <c r="B35" s="7"/>
      <c r="C35" s="6"/>
      <c r="D35" s="6"/>
      <c r="E35" s="6"/>
      <c r="F35" s="6"/>
      <c r="G35" s="6"/>
      <c r="H35" s="6"/>
      <c r="I35" s="6"/>
      <c r="J35" s="6"/>
      <c r="K35" s="6"/>
      <c r="L35" s="6"/>
      <c r="M35" s="6"/>
      <c r="N35" s="6"/>
      <c r="O35" s="7"/>
      <c r="P35" s="7"/>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c r="BF35" s="8"/>
    </row>
    <row r="36" spans="2:58" s="132" customFormat="1">
      <c r="B36" s="805" t="s">
        <v>429</v>
      </c>
      <c r="C36" s="805"/>
      <c r="D36" s="805"/>
      <c r="E36" s="805"/>
      <c r="F36" s="805"/>
      <c r="G36" s="805"/>
      <c r="H36" s="805"/>
      <c r="I36" s="805"/>
      <c r="J36" s="805"/>
      <c r="K36" s="805"/>
      <c r="L36" s="805"/>
      <c r="M36" s="6"/>
      <c r="N36" s="6"/>
      <c r="O36" s="7"/>
      <c r="P36" s="7"/>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C36" s="6"/>
      <c r="BD36" s="6"/>
      <c r="BF36" s="8"/>
    </row>
    <row r="37" spans="2:58" s="132" customFormat="1">
      <c r="B37" s="796" t="s">
        <v>480</v>
      </c>
      <c r="C37" s="797"/>
      <c r="D37" s="797"/>
      <c r="E37" s="797"/>
      <c r="F37" s="797"/>
      <c r="G37" s="797"/>
      <c r="H37" s="797"/>
      <c r="I37" s="797"/>
      <c r="J37" s="797"/>
      <c r="K37" s="797"/>
      <c r="L37" s="798"/>
      <c r="M37" s="6"/>
      <c r="N37" s="6"/>
      <c r="O37" s="7"/>
      <c r="P37" s="7"/>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C37" s="6"/>
      <c r="BD37" s="6"/>
      <c r="BF37" s="8"/>
    </row>
    <row r="38" spans="2:58" s="132" customFormat="1">
      <c r="B38" s="799"/>
      <c r="C38" s="800"/>
      <c r="D38" s="800"/>
      <c r="E38" s="800"/>
      <c r="F38" s="800"/>
      <c r="G38" s="800"/>
      <c r="H38" s="800"/>
      <c r="I38" s="800"/>
      <c r="J38" s="800"/>
      <c r="K38" s="800"/>
      <c r="L38" s="801"/>
      <c r="M38" s="6"/>
      <c r="N38" s="6"/>
      <c r="O38" s="7"/>
      <c r="P38" s="7"/>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C38" s="6"/>
      <c r="BD38" s="6"/>
      <c r="BF38" s="8"/>
    </row>
    <row r="39" spans="2:58" s="132" customFormat="1">
      <c r="B39" s="799"/>
      <c r="C39" s="800"/>
      <c r="D39" s="800"/>
      <c r="E39" s="800"/>
      <c r="F39" s="800"/>
      <c r="G39" s="800"/>
      <c r="H39" s="800"/>
      <c r="I39" s="800"/>
      <c r="J39" s="800"/>
      <c r="K39" s="800"/>
      <c r="L39" s="801"/>
      <c r="M39" s="6"/>
      <c r="N39" s="6"/>
      <c r="O39" s="7"/>
      <c r="P39" s="7"/>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c r="BF39" s="8"/>
    </row>
    <row r="40" spans="2:58" s="132" customFormat="1">
      <c r="B40" s="799"/>
      <c r="C40" s="800"/>
      <c r="D40" s="800"/>
      <c r="E40" s="800"/>
      <c r="F40" s="800"/>
      <c r="G40" s="800"/>
      <c r="H40" s="800"/>
      <c r="I40" s="800"/>
      <c r="J40" s="800"/>
      <c r="K40" s="800"/>
      <c r="L40" s="801"/>
      <c r="M40" s="6"/>
      <c r="N40" s="6"/>
      <c r="O40" s="7"/>
      <c r="P40" s="7"/>
      <c r="Q40" s="7"/>
      <c r="R40" s="7"/>
      <c r="S40" s="7"/>
      <c r="T40" s="7"/>
      <c r="U40" s="7"/>
      <c r="V40" s="7"/>
      <c r="W40" s="7"/>
      <c r="X40" s="7"/>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c r="BA40" s="266"/>
      <c r="BB40" s="6"/>
      <c r="BC40" s="6"/>
      <c r="BD40" s="6"/>
      <c r="BE40" s="6"/>
      <c r="BF40" s="8"/>
    </row>
    <row r="41" spans="2:58" s="132" customFormat="1">
      <c r="B41" s="802"/>
      <c r="C41" s="803"/>
      <c r="D41" s="803"/>
      <c r="E41" s="803"/>
      <c r="F41" s="803"/>
      <c r="G41" s="803"/>
      <c r="H41" s="803"/>
      <c r="I41" s="803"/>
      <c r="J41" s="803"/>
      <c r="K41" s="803"/>
      <c r="L41" s="804"/>
      <c r="M41" s="6"/>
      <c r="N41" s="6"/>
      <c r="O41" s="7"/>
      <c r="P41" s="7"/>
      <c r="Q41" s="7"/>
      <c r="R41" s="7"/>
      <c r="S41" s="7"/>
      <c r="T41" s="7"/>
      <c r="U41" s="7"/>
      <c r="V41" s="7"/>
      <c r="W41" s="7"/>
      <c r="X41" s="7"/>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c r="BA41" s="266"/>
      <c r="BB41" s="6"/>
      <c r="BC41" s="6"/>
      <c r="BD41" s="6"/>
      <c r="BE41" s="6"/>
      <c r="BF41" s="8"/>
    </row>
    <row r="42" spans="2:58" s="132" customFormat="1">
      <c r="B42" s="7"/>
      <c r="C42" s="6"/>
      <c r="D42" s="6"/>
      <c r="E42" s="6"/>
      <c r="F42" s="6"/>
      <c r="G42" s="6"/>
      <c r="H42" s="6"/>
      <c r="I42" s="6"/>
      <c r="J42" s="6"/>
      <c r="K42" s="6"/>
      <c r="L42" s="6"/>
      <c r="M42" s="6"/>
      <c r="N42" s="6"/>
      <c r="O42" s="7"/>
      <c r="P42" s="7"/>
      <c r="Q42" s="7"/>
      <c r="R42" s="7"/>
      <c r="S42" s="7"/>
      <c r="T42" s="7"/>
      <c r="U42" s="7"/>
      <c r="V42" s="7"/>
      <c r="W42" s="7"/>
      <c r="X42" s="7"/>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c r="BA42" s="266"/>
      <c r="BB42" s="6"/>
      <c r="BC42" s="6"/>
      <c r="BD42" s="6"/>
      <c r="BE42" s="6"/>
      <c r="BF42" s="8"/>
    </row>
  </sheetData>
  <mergeCells count="32">
    <mergeCell ref="B1:E1"/>
    <mergeCell ref="B2:C2"/>
    <mergeCell ref="B3:C3"/>
    <mergeCell ref="D3:E3"/>
    <mergeCell ref="B4:C4"/>
    <mergeCell ref="D4:E4"/>
    <mergeCell ref="B5:C5"/>
    <mergeCell ref="D5:E5"/>
    <mergeCell ref="B6:L6"/>
    <mergeCell ref="B7:B8"/>
    <mergeCell ref="C7:C8"/>
    <mergeCell ref="D7:E7"/>
    <mergeCell ref="F7:F8"/>
    <mergeCell ref="G7:G8"/>
    <mergeCell ref="I7:J7"/>
    <mergeCell ref="K7:K8"/>
    <mergeCell ref="L7:L8"/>
    <mergeCell ref="B36:L36"/>
    <mergeCell ref="B37:L41"/>
    <mergeCell ref="B19:L19"/>
    <mergeCell ref="B20:B21"/>
    <mergeCell ref="C20:C21"/>
    <mergeCell ref="D20:E20"/>
    <mergeCell ref="F20:F21"/>
    <mergeCell ref="G20:G21"/>
    <mergeCell ref="I20:J20"/>
    <mergeCell ref="B32:L32"/>
    <mergeCell ref="B33:C34"/>
    <mergeCell ref="F33:K33"/>
    <mergeCell ref="F34:K34"/>
    <mergeCell ref="K20:K21"/>
    <mergeCell ref="L20:L21"/>
  </mergeCells>
  <phoneticPr fontId="7"/>
  <conditionalFormatting sqref="BA9:BA17 BA22:BA30">
    <cfRule type="duplicateValues" dxfId="4" priority="22"/>
  </conditionalFormatting>
  <dataValidations count="7">
    <dataValidation type="list" allowBlank="1" showInputMessage="1" showErrorMessage="1" sqref="H18" xr:uid="{4250B3D9-E15C-4E7E-9301-8808D649DB53}">
      <formula1>"一般男子,一般女子,壮年男子"</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2 BA131038 BA196574 BA262110 BA327646 BA393182 BA458718 BA524254 BA589790 BA655326 BA720862 BA786398 BA851934 BA917470 BA983006" xr:uid="{1A273D39-F86B-42F0-97BC-F08CBB8F6D65}"/>
    <dataValidation type="list" allowBlank="1" showInputMessage="1" showErrorMessage="1" sqref="D5" xr:uid="{B5F90195-8BBA-452F-B94D-FD99573DD2E7}">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I9:I18 I22:I30" xr:uid="{300B8002-B68F-47F9-98DD-FB619C882E63}">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K9:K18 K22:K30" xr:uid="{C20111C7-7871-444C-ABB4-5C5779F485B4}">
      <formula1>",●"</formula1>
    </dataValidation>
    <dataValidation type="custom" allowBlank="1" showInputMessage="1" showErrorMessage="1" errorTitle="修正" error="氏名欄にスペースの使用不可" prompt="苗字と名前を分けて入力。空白スペースは不要。" sqref="D18:E18 D9:E17 D22:E30" xr:uid="{6ADD6C59-F50B-4D11-AA9A-4077E8424580}">
      <formula1>NOT(COUNTIF(D9,"*　*"))</formula1>
    </dataValidation>
    <dataValidation type="whole" allowBlank="1" showInputMessage="1" showErrorMessage="1" sqref="H9:H17 H22:H30" xr:uid="{E643953F-331A-4297-A0A4-C5C1B365350D}">
      <formula1>1</formula1>
      <formula2>3</formula2>
    </dataValidation>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DF50-0D51-4A8D-A732-864562B3A31F}">
  <sheetPr codeName="Sheet33">
    <tabColor rgb="FF00B0F0"/>
    <pageSetUpPr fitToPage="1"/>
  </sheetPr>
  <dimension ref="B1:BE26"/>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10" width="5.625" style="6" customWidth="1"/>
    <col min="11" max="11" width="5.25" style="6" bestFit="1" customWidth="1"/>
    <col min="12" max="12" width="15" style="6" customWidth="1"/>
    <col min="13" max="13" width="5.625" style="6" customWidth="1"/>
    <col min="14" max="14" width="13.75" style="6" customWidth="1"/>
    <col min="15" max="15" width="1.25" style="6" customWidth="1"/>
    <col min="16" max="16" width="1.25" style="6" hidden="1" customWidth="1" outlineLevel="1"/>
    <col min="17" max="17" width="1.25" style="8" hidden="1" customWidth="1" outlineLevel="1"/>
    <col min="18"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23</v>
      </c>
      <c r="T2" s="107"/>
      <c r="U2" s="107"/>
      <c r="V2" s="107"/>
      <c r="W2" s="107"/>
      <c r="X2" s="107"/>
      <c r="AZ2" s="9" t="s">
        <v>174</v>
      </c>
    </row>
    <row r="3" spans="2:56" ht="24">
      <c r="B3" s="702" t="s">
        <v>428</v>
      </c>
      <c r="C3" s="702"/>
      <c r="D3" s="705" t="s">
        <v>292</v>
      </c>
      <c r="E3" s="705"/>
      <c r="T3" s="275"/>
      <c r="U3" s="275"/>
      <c r="V3" s="275"/>
      <c r="W3" s="275"/>
      <c r="X3" s="275"/>
      <c r="AZ3" s="9" t="s">
        <v>174</v>
      </c>
    </row>
    <row r="4" spans="2:56" ht="24.75" customHeight="1">
      <c r="B4" s="702" t="s">
        <v>172</v>
      </c>
      <c r="C4" s="702"/>
      <c r="D4" s="704" t="s">
        <v>228</v>
      </c>
      <c r="E4" s="704"/>
      <c r="S4" s="276"/>
      <c r="T4" s="276"/>
      <c r="U4" s="276"/>
      <c r="V4" s="276"/>
      <c r="W4" s="276"/>
      <c r="X4" s="276"/>
      <c r="AZ4" s="9" t="s">
        <v>174</v>
      </c>
    </row>
    <row r="5" spans="2:56" ht="25.5" customHeight="1">
      <c r="B5" s="702" t="s">
        <v>170</v>
      </c>
      <c r="C5" s="702"/>
      <c r="D5" s="703" t="s">
        <v>17</v>
      </c>
      <c r="E5" s="703"/>
      <c r="S5" s="276"/>
      <c r="T5" s="276"/>
      <c r="U5" s="276"/>
      <c r="V5" s="276"/>
      <c r="W5" s="276"/>
      <c r="X5" s="276"/>
      <c r="AZ5" s="9" t="s">
        <v>174</v>
      </c>
    </row>
    <row r="6" spans="2:56" ht="24.75" thickBot="1">
      <c r="B6" s="723" t="s">
        <v>192</v>
      </c>
      <c r="C6" s="723"/>
      <c r="D6" s="723"/>
      <c r="E6" s="723"/>
      <c r="F6" s="723"/>
      <c r="G6" s="723"/>
      <c r="H6" s="723"/>
      <c r="I6" s="723"/>
      <c r="J6" s="723"/>
      <c r="K6" s="723"/>
      <c r="L6" s="723"/>
      <c r="M6" s="723"/>
      <c r="N6" s="723"/>
      <c r="S6" s="276"/>
      <c r="T6" s="276"/>
      <c r="U6" s="276"/>
      <c r="V6" s="276"/>
      <c r="W6" s="276"/>
      <c r="X6" s="276"/>
      <c r="AZ6" s="9" t="s">
        <v>174</v>
      </c>
    </row>
    <row r="7" spans="2:56" ht="12" customHeight="1">
      <c r="B7" s="724" t="s">
        <v>191</v>
      </c>
      <c r="C7" s="948" t="s">
        <v>190</v>
      </c>
      <c r="D7" s="744" t="s">
        <v>188</v>
      </c>
      <c r="E7" s="822"/>
      <c r="F7" s="945" t="s">
        <v>187</v>
      </c>
      <c r="G7" s="946" t="s">
        <v>258</v>
      </c>
      <c r="H7" s="945" t="s">
        <v>186</v>
      </c>
      <c r="I7" s="948" t="s">
        <v>479</v>
      </c>
      <c r="J7" s="950" t="s">
        <v>293</v>
      </c>
      <c r="K7" s="721" t="s">
        <v>184</v>
      </c>
      <c r="L7" s="849"/>
      <c r="M7" s="838" t="s">
        <v>183</v>
      </c>
      <c r="N7" s="758" t="s">
        <v>193</v>
      </c>
      <c r="S7" s="276"/>
      <c r="T7" s="276"/>
      <c r="U7" s="276"/>
      <c r="V7" s="276"/>
      <c r="W7" s="276"/>
      <c r="X7" s="276"/>
      <c r="AZ7" s="9"/>
      <c r="BA7" s="263" t="s">
        <v>296</v>
      </c>
    </row>
    <row r="8" spans="2:56" ht="12.75" customHeight="1" thickBot="1">
      <c r="B8" s="742"/>
      <c r="C8" s="949"/>
      <c r="D8" s="186" t="s">
        <v>182</v>
      </c>
      <c r="E8" s="267" t="s">
        <v>181</v>
      </c>
      <c r="F8" s="900"/>
      <c r="G8" s="947"/>
      <c r="H8" s="900"/>
      <c r="I8" s="949"/>
      <c r="J8" s="951"/>
      <c r="K8" s="106" t="s">
        <v>180</v>
      </c>
      <c r="L8" s="340" t="s">
        <v>179</v>
      </c>
      <c r="M8" s="839"/>
      <c r="N8" s="841" t="s">
        <v>193</v>
      </c>
      <c r="S8" s="276"/>
      <c r="T8" s="276"/>
      <c r="U8" s="276"/>
      <c r="V8" s="276"/>
      <c r="W8" s="276"/>
      <c r="X8" s="276"/>
      <c r="AZ8" s="9"/>
      <c r="BA8" s="264" t="s">
        <v>126</v>
      </c>
    </row>
    <row r="9" spans="2:56" ht="24.75" thickTop="1">
      <c r="B9" s="16">
        <v>1</v>
      </c>
      <c r="C9" s="387" t="s">
        <v>202</v>
      </c>
      <c r="D9" s="299"/>
      <c r="E9" s="351"/>
      <c r="F9" s="389"/>
      <c r="G9" s="435"/>
      <c r="H9" s="424" t="str">
        <f>IF(G9="","",DATEDIF(G9,$BD$15,"y"))</f>
        <v/>
      </c>
      <c r="I9" s="389" t="s">
        <v>326</v>
      </c>
      <c r="J9" s="389" t="s">
        <v>326</v>
      </c>
      <c r="K9" s="268"/>
      <c r="L9" s="341"/>
      <c r="M9" s="41"/>
      <c r="N9" s="332"/>
      <c r="S9" s="276"/>
      <c r="T9" s="276"/>
      <c r="U9" s="276"/>
      <c r="V9" s="276"/>
      <c r="W9" s="276"/>
      <c r="X9" s="276"/>
      <c r="AZ9" s="9" t="s">
        <v>174</v>
      </c>
      <c r="BA9" s="265" t="str">
        <f t="shared" ref="BA9:BA14" si="0">D9&amp;"　"&amp;E9</f>
        <v>　</v>
      </c>
      <c r="BC9" s="281" t="s">
        <v>385</v>
      </c>
      <c r="BD9" s="280" t="str">
        <f>VLOOKUP($D$3,リスト!$C$1:$J$32,4,FALSE)</f>
        <v>必置</v>
      </c>
    </row>
    <row r="10" spans="2:56" ht="24">
      <c r="B10" s="117">
        <v>2</v>
      </c>
      <c r="C10" s="381" t="s">
        <v>176</v>
      </c>
      <c r="D10" s="198"/>
      <c r="E10" s="305"/>
      <c r="F10" s="384"/>
      <c r="G10" s="436"/>
      <c r="H10" s="424" t="str">
        <f t="shared" ref="H10:H14" si="1">IF(G10="","",DATEDIF(G10,$BD$15,"y"))</f>
        <v/>
      </c>
      <c r="I10" s="381">
        <v>1</v>
      </c>
      <c r="J10" s="384"/>
      <c r="K10" s="285"/>
      <c r="L10" s="342"/>
      <c r="M10" s="116"/>
      <c r="N10" s="230"/>
      <c r="S10" s="277"/>
      <c r="T10" s="277"/>
      <c r="U10" s="277"/>
      <c r="V10" s="277"/>
      <c r="W10" s="277"/>
      <c r="X10" s="277"/>
      <c r="AZ10" s="9" t="s">
        <v>174</v>
      </c>
      <c r="BA10" s="265" t="str">
        <f t="shared" si="0"/>
        <v>　</v>
      </c>
      <c r="BC10" s="281" t="s">
        <v>386</v>
      </c>
      <c r="BD10" s="280" t="str">
        <f>VLOOKUP($D$3,リスト!$C$1:$J$32,5,FALSE)</f>
        <v>可</v>
      </c>
    </row>
    <row r="11" spans="2:56" ht="24">
      <c r="B11" s="117">
        <v>3</v>
      </c>
      <c r="C11" s="381" t="s">
        <v>176</v>
      </c>
      <c r="D11" s="198"/>
      <c r="E11" s="305"/>
      <c r="F11" s="384"/>
      <c r="G11" s="436"/>
      <c r="H11" s="424" t="str">
        <f t="shared" si="1"/>
        <v/>
      </c>
      <c r="I11" s="381">
        <v>2</v>
      </c>
      <c r="J11" s="384"/>
      <c r="K11" s="285"/>
      <c r="L11" s="342"/>
      <c r="M11" s="116"/>
      <c r="N11" s="230"/>
      <c r="AZ11" s="9" t="s">
        <v>174</v>
      </c>
      <c r="BA11" s="265" t="str">
        <f t="shared" si="0"/>
        <v>　</v>
      </c>
      <c r="BC11" s="281" t="s">
        <v>387</v>
      </c>
      <c r="BD11" s="280" t="str">
        <f>VLOOKUP($D$3,リスト!$C$1:$J$32,6,FALSE)</f>
        <v>減じない</v>
      </c>
    </row>
    <row r="12" spans="2:56" ht="24">
      <c r="B12" s="117">
        <v>4</v>
      </c>
      <c r="C12" s="388" t="s">
        <v>176</v>
      </c>
      <c r="D12" s="198"/>
      <c r="E12" s="305"/>
      <c r="F12" s="385"/>
      <c r="G12" s="436"/>
      <c r="H12" s="424" t="str">
        <f t="shared" si="1"/>
        <v/>
      </c>
      <c r="I12" s="388">
        <v>3</v>
      </c>
      <c r="J12" s="385"/>
      <c r="K12" s="285"/>
      <c r="L12" s="342"/>
      <c r="M12" s="116"/>
      <c r="N12" s="230"/>
      <c r="AZ12" s="9" t="s">
        <v>174</v>
      </c>
      <c r="BA12" s="265" t="str">
        <f t="shared" si="0"/>
        <v>　</v>
      </c>
      <c r="BC12" s="281" t="s">
        <v>430</v>
      </c>
      <c r="BD12" s="280" t="str">
        <f>VLOOKUP($D$3,リスト!$C$1:$J$32,7,FALSE)</f>
        <v>予備登録</v>
      </c>
    </row>
    <row r="13" spans="2:56" ht="24">
      <c r="B13" s="117">
        <v>5</v>
      </c>
      <c r="C13" s="381" t="s">
        <v>176</v>
      </c>
      <c r="D13" s="198"/>
      <c r="E13" s="305"/>
      <c r="F13" s="384"/>
      <c r="G13" s="436"/>
      <c r="H13" s="424" t="str">
        <f t="shared" si="1"/>
        <v/>
      </c>
      <c r="I13" s="381">
        <v>4</v>
      </c>
      <c r="J13" s="384"/>
      <c r="K13" s="285"/>
      <c r="L13" s="342"/>
      <c r="M13" s="116"/>
      <c r="N13" s="230"/>
      <c r="AZ13" s="9" t="s">
        <v>174</v>
      </c>
      <c r="BA13" s="265" t="str">
        <f t="shared" si="0"/>
        <v>　</v>
      </c>
      <c r="BC13" s="281" t="s">
        <v>476</v>
      </c>
      <c r="BD13" s="280">
        <f>VLOOKUP($D$3,リスト!$C$1:$J$32,8,FALSE)</f>
        <v>6</v>
      </c>
    </row>
    <row r="14" spans="2:56" ht="24.75" thickBot="1">
      <c r="B14" s="20">
        <v>6</v>
      </c>
      <c r="C14" s="383" t="s">
        <v>176</v>
      </c>
      <c r="D14" s="195"/>
      <c r="E14" s="306"/>
      <c r="F14" s="52"/>
      <c r="G14" s="437"/>
      <c r="H14" s="390" t="str">
        <f t="shared" si="1"/>
        <v/>
      </c>
      <c r="I14" s="383" t="s">
        <v>246</v>
      </c>
      <c r="J14" s="52"/>
      <c r="K14" s="273"/>
      <c r="L14" s="353"/>
      <c r="M14" s="120"/>
      <c r="N14" s="231"/>
      <c r="AZ14" s="9" t="s">
        <v>174</v>
      </c>
      <c r="BA14" s="265" t="str">
        <f t="shared" si="0"/>
        <v>　</v>
      </c>
    </row>
    <row r="15" spans="2:56">
      <c r="B15" s="9"/>
      <c r="BC15" s="282" t="s">
        <v>173</v>
      </c>
      <c r="BD15" s="272">
        <v>45901</v>
      </c>
    </row>
    <row r="16" spans="2:56" ht="12.75" thickBot="1">
      <c r="B16" s="723" t="s">
        <v>431</v>
      </c>
      <c r="C16" s="723"/>
      <c r="D16" s="723"/>
      <c r="E16" s="723"/>
      <c r="F16" s="723"/>
      <c r="G16" s="723"/>
      <c r="H16" s="723"/>
      <c r="I16" s="723"/>
      <c r="J16" s="723"/>
      <c r="K16" s="723"/>
      <c r="L16" s="723"/>
      <c r="M16" s="723"/>
      <c r="N16" s="723"/>
    </row>
    <row r="17" spans="2:57" ht="12.75" thickBot="1">
      <c r="B17" s="724" t="s">
        <v>194</v>
      </c>
      <c r="C17" s="725"/>
      <c r="D17" s="254" t="s">
        <v>182</v>
      </c>
      <c r="E17" s="255" t="s">
        <v>181</v>
      </c>
      <c r="F17" s="779" t="s">
        <v>168</v>
      </c>
      <c r="G17" s="735"/>
      <c r="H17" s="735"/>
      <c r="I17" s="735"/>
      <c r="J17" s="735"/>
      <c r="K17" s="735"/>
      <c r="L17" s="735"/>
      <c r="M17" s="736"/>
      <c r="N17" s="257" t="s">
        <v>411</v>
      </c>
    </row>
    <row r="18" spans="2:57" ht="13.5" thickTop="1" thickBot="1">
      <c r="B18" s="726"/>
      <c r="C18" s="727"/>
      <c r="D18" s="260"/>
      <c r="E18" s="261"/>
      <c r="F18" s="836"/>
      <c r="G18" s="733"/>
      <c r="H18" s="733"/>
      <c r="I18" s="733"/>
      <c r="J18" s="733"/>
      <c r="K18" s="733"/>
      <c r="L18" s="733"/>
      <c r="M18" s="734"/>
      <c r="N18" s="259"/>
      <c r="BA18" s="266"/>
    </row>
    <row r="19" spans="2:57" s="132" customFormat="1">
      <c r="B19" s="7"/>
      <c r="C19" s="6"/>
      <c r="D19" s="6"/>
      <c r="E19" s="6"/>
      <c r="F19" s="6"/>
      <c r="G19" s="6"/>
      <c r="H19" s="6"/>
      <c r="I19" s="6"/>
      <c r="J19" s="6"/>
      <c r="K19" s="6"/>
      <c r="L19" s="6"/>
      <c r="M19" s="6"/>
      <c r="N19" s="6"/>
      <c r="O19" s="6"/>
      <c r="P19" s="6"/>
      <c r="Q19" s="8"/>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c r="BB19" s="6"/>
      <c r="BE19" s="6"/>
    </row>
    <row r="20" spans="2:57" s="132" customFormat="1">
      <c r="B20" s="805" t="s">
        <v>429</v>
      </c>
      <c r="C20" s="805"/>
      <c r="D20" s="805"/>
      <c r="E20" s="805"/>
      <c r="F20" s="805"/>
      <c r="G20" s="805"/>
      <c r="H20" s="805"/>
      <c r="I20" s="805"/>
      <c r="J20" s="805"/>
      <c r="K20" s="805"/>
      <c r="L20" s="805"/>
      <c r="M20" s="805"/>
      <c r="N20" s="805"/>
      <c r="O20" s="6"/>
      <c r="P20" s="6"/>
      <c r="Q20" s="8"/>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row>
    <row r="21" spans="2:57" s="132" customFormat="1">
      <c r="B21" s="796" t="s">
        <v>483</v>
      </c>
      <c r="C21" s="797"/>
      <c r="D21" s="797"/>
      <c r="E21" s="797"/>
      <c r="F21" s="797"/>
      <c r="G21" s="797"/>
      <c r="H21" s="797"/>
      <c r="I21" s="797"/>
      <c r="J21" s="797"/>
      <c r="K21" s="797"/>
      <c r="L21" s="797"/>
      <c r="M21" s="797"/>
      <c r="N21" s="798"/>
      <c r="O21" s="6"/>
      <c r="P21" s="6"/>
      <c r="Q21" s="8"/>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row>
    <row r="22" spans="2:57" s="132" customFormat="1">
      <c r="B22" s="799"/>
      <c r="C22" s="800"/>
      <c r="D22" s="800"/>
      <c r="E22" s="800"/>
      <c r="F22" s="800"/>
      <c r="G22" s="800"/>
      <c r="H22" s="800"/>
      <c r="I22" s="800"/>
      <c r="J22" s="800"/>
      <c r="K22" s="800"/>
      <c r="L22" s="800"/>
      <c r="M22" s="800"/>
      <c r="N22" s="801"/>
      <c r="O22" s="6"/>
      <c r="P22" s="6"/>
      <c r="Q22" s="8"/>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C22" s="6"/>
      <c r="BD22" s="6"/>
    </row>
    <row r="23" spans="2:57" s="132" customFormat="1">
      <c r="B23" s="799"/>
      <c r="C23" s="800"/>
      <c r="D23" s="800"/>
      <c r="E23" s="800"/>
      <c r="F23" s="800"/>
      <c r="G23" s="800"/>
      <c r="H23" s="800"/>
      <c r="I23" s="800"/>
      <c r="J23" s="800"/>
      <c r="K23" s="800"/>
      <c r="L23" s="800"/>
      <c r="M23" s="800"/>
      <c r="N23" s="801"/>
      <c r="O23" s="6"/>
      <c r="P23" s="6"/>
      <c r="Q23" s="8"/>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799"/>
      <c r="C24" s="800"/>
      <c r="D24" s="800"/>
      <c r="E24" s="800"/>
      <c r="F24" s="800"/>
      <c r="G24" s="800"/>
      <c r="H24" s="800"/>
      <c r="I24" s="800"/>
      <c r="J24" s="800"/>
      <c r="K24" s="800"/>
      <c r="L24" s="800"/>
      <c r="M24" s="800"/>
      <c r="N24" s="801"/>
      <c r="O24" s="6"/>
      <c r="P24" s="6"/>
      <c r="Q24" s="8"/>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row r="25" spans="2:57" s="132" customFormat="1">
      <c r="B25" s="802"/>
      <c r="C25" s="803"/>
      <c r="D25" s="803"/>
      <c r="E25" s="803"/>
      <c r="F25" s="803"/>
      <c r="G25" s="803"/>
      <c r="H25" s="803"/>
      <c r="I25" s="803"/>
      <c r="J25" s="803"/>
      <c r="K25" s="803"/>
      <c r="L25" s="803"/>
      <c r="M25" s="803"/>
      <c r="N25" s="804"/>
      <c r="O25" s="6"/>
      <c r="P25" s="6"/>
      <c r="Q25" s="8"/>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
      <c r="C26" s="6"/>
      <c r="D26" s="6"/>
      <c r="E26" s="6"/>
      <c r="F26" s="6"/>
      <c r="G26" s="6"/>
      <c r="H26" s="6"/>
      <c r="I26" s="6"/>
      <c r="J26" s="6"/>
      <c r="K26" s="6"/>
      <c r="L26" s="6"/>
      <c r="M26" s="6"/>
      <c r="N26" s="6"/>
      <c r="O26" s="6"/>
      <c r="P26" s="6"/>
      <c r="Q26" s="8"/>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sheetData>
  <mergeCells count="26">
    <mergeCell ref="B1:E1"/>
    <mergeCell ref="B2:C2"/>
    <mergeCell ref="B3:C3"/>
    <mergeCell ref="D3:E3"/>
    <mergeCell ref="B4:C4"/>
    <mergeCell ref="D4:E4"/>
    <mergeCell ref="B5:C5"/>
    <mergeCell ref="D5:E5"/>
    <mergeCell ref="B6:N6"/>
    <mergeCell ref="B7:B8"/>
    <mergeCell ref="C7:C8"/>
    <mergeCell ref="D7:E7"/>
    <mergeCell ref="F7:F8"/>
    <mergeCell ref="H7:H8"/>
    <mergeCell ref="K7:L7"/>
    <mergeCell ref="B20:N20"/>
    <mergeCell ref="B21:N25"/>
    <mergeCell ref="G7:G8"/>
    <mergeCell ref="I7:I8"/>
    <mergeCell ref="M7:M8"/>
    <mergeCell ref="N7:N8"/>
    <mergeCell ref="B16:N16"/>
    <mergeCell ref="B17:C18"/>
    <mergeCell ref="F17:M17"/>
    <mergeCell ref="F18:M18"/>
    <mergeCell ref="J7:J8"/>
  </mergeCells>
  <phoneticPr fontId="7"/>
  <conditionalFormatting sqref="BA9:BA14">
    <cfRule type="duplicateValues" dxfId="3" priority="1"/>
  </conditionalFormatting>
  <dataValidations count="7">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7 BA131023 BA196559 BA262095 BA327631 BA393167 BA458703 BA524239 BA589775 BA655311 BA720847 BA786383 BA851919 BA917455 BA982991" xr:uid="{A0FEF1CE-1E6D-4F7F-BD72-8C041FC59AF3}"/>
    <dataValidation type="list" allowBlank="1" showInputMessage="1" showErrorMessage="1" sqref="C9" xr:uid="{E44A461F-2976-445E-96BF-D8C38C0A63BD}">
      <formula1>"監督,監督兼選手"</formula1>
    </dataValidation>
    <dataValidation type="list" allowBlank="1" showInputMessage="1" showErrorMessage="1" sqref="D5" xr:uid="{FE23F825-AEF6-418F-BEF4-3BB04EB8A30B}">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K9:K14" xr:uid="{60ADFC68-0C8E-4E6C-9003-FEB8764A816E}">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M9:M14" xr:uid="{95955324-66C2-4A15-98FC-2DFE1C838EB4}">
      <formula1>",●"</formula1>
    </dataValidation>
    <dataValidation type="list" allowBlank="1" showInputMessage="1" showErrorMessage="1" sqref="I9" xr:uid="{04442FA1-4D61-4A79-97D3-8E7075DCCE61}">
      <formula1>"※,予備登録,"</formula1>
    </dataValidation>
    <dataValidation type="custom" allowBlank="1" showInputMessage="1" showErrorMessage="1" sqref="D9:E14" xr:uid="{AB142B04-70B7-4CB0-8832-14E92F9A96EC}">
      <formula1>NOT(COUNTIF(D9,"*　*"))</formula1>
    </dataValidation>
  </dataValidations>
  <printOptions horizontalCentered="1"/>
  <pageMargins left="0.39370078740157483" right="0.39370078740157483" top="0.59055118110236227" bottom="0.39370078740157483" header="0.31496062992125984" footer="0.31496062992125984"/>
  <pageSetup paperSize="9" scale="86"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4ACE-2AA0-461A-BD65-E8F4E954E368}">
  <sheetPr codeName="Sheet34">
    <tabColor rgb="FF00B0F0"/>
    <pageSetUpPr fitToPage="1"/>
  </sheetPr>
  <dimension ref="B1:BG51"/>
  <sheetViews>
    <sheetView tabSelected="1"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25" style="6" bestFit="1" customWidth="1"/>
    <col min="9" max="9" width="15" style="6" customWidth="1"/>
    <col min="10" max="10" width="5.625" style="6" customWidth="1"/>
    <col min="11" max="11" width="13.75" style="6" customWidth="1"/>
    <col min="12" max="12" width="1.25" style="6" customWidth="1"/>
    <col min="13" max="13" width="1.25" style="6" hidden="1" customWidth="1" outlineLevel="1"/>
    <col min="14"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58" width="9" style="6"/>
    <col min="59" max="59" width="8.875" style="8" customWidth="1"/>
    <col min="60" max="16384" width="9" style="6"/>
  </cols>
  <sheetData>
    <row r="1" spans="2:59" ht="24">
      <c r="B1" s="753" t="s">
        <v>473</v>
      </c>
      <c r="C1" s="753"/>
      <c r="D1" s="753"/>
      <c r="E1" s="678"/>
      <c r="T1" s="107"/>
      <c r="U1" s="107"/>
      <c r="V1" s="107"/>
      <c r="W1" s="107"/>
      <c r="X1" s="107"/>
      <c r="AZ1" s="9" t="s">
        <v>174</v>
      </c>
    </row>
    <row r="2" spans="2:59" ht="24">
      <c r="B2" s="702" t="s">
        <v>427</v>
      </c>
      <c r="C2" s="702"/>
      <c r="D2" s="253" t="s">
        <v>328</v>
      </c>
      <c r="E2" s="253">
        <v>24</v>
      </c>
      <c r="T2" s="107"/>
      <c r="U2" s="107"/>
      <c r="V2" s="107"/>
      <c r="W2" s="107"/>
      <c r="X2" s="107"/>
      <c r="AZ2" s="9" t="s">
        <v>174</v>
      </c>
    </row>
    <row r="3" spans="2:59" ht="24">
      <c r="B3" s="702" t="s">
        <v>428</v>
      </c>
      <c r="C3" s="702"/>
      <c r="D3" s="705" t="s">
        <v>448</v>
      </c>
      <c r="E3" s="705"/>
      <c r="T3" s="275"/>
      <c r="U3" s="275"/>
      <c r="V3" s="275"/>
      <c r="W3" s="275"/>
      <c r="X3" s="275"/>
      <c r="AZ3" s="9" t="s">
        <v>174</v>
      </c>
    </row>
    <row r="4" spans="2:59" ht="24.75" customHeight="1">
      <c r="B4" s="702" t="s">
        <v>172</v>
      </c>
      <c r="C4" s="702"/>
      <c r="D4" s="704" t="s">
        <v>171</v>
      </c>
      <c r="E4" s="704"/>
      <c r="S4" s="276"/>
      <c r="T4" s="276"/>
      <c r="U4" s="276"/>
      <c r="V4" s="276"/>
      <c r="W4" s="276"/>
      <c r="X4" s="276"/>
      <c r="AZ4" s="9" t="s">
        <v>174</v>
      </c>
    </row>
    <row r="5" spans="2:59" ht="25.5" customHeight="1">
      <c r="B5" s="702" t="s">
        <v>170</v>
      </c>
      <c r="C5" s="702"/>
      <c r="D5" s="703" t="s">
        <v>17</v>
      </c>
      <c r="E5" s="703"/>
      <c r="S5" s="276"/>
      <c r="T5" s="276"/>
      <c r="U5" s="276"/>
      <c r="V5" s="276"/>
      <c r="W5" s="276"/>
      <c r="X5" s="276"/>
      <c r="AZ5" s="9" t="s">
        <v>174</v>
      </c>
    </row>
    <row r="6" spans="2:59" ht="24.75" thickBot="1">
      <c r="B6" s="723" t="s">
        <v>205</v>
      </c>
      <c r="C6" s="723"/>
      <c r="D6" s="723"/>
      <c r="E6" s="723"/>
      <c r="F6" s="723"/>
      <c r="G6" s="723"/>
      <c r="H6" s="723"/>
      <c r="I6" s="723"/>
      <c r="J6" s="723"/>
      <c r="K6" s="723"/>
      <c r="S6" s="276"/>
      <c r="T6" s="276"/>
      <c r="U6" s="276"/>
      <c r="V6" s="276"/>
      <c r="W6" s="276"/>
      <c r="X6" s="276"/>
      <c r="AZ6" s="9" t="s">
        <v>174</v>
      </c>
    </row>
    <row r="7" spans="2:59" ht="12" customHeight="1">
      <c r="B7" s="965" t="s">
        <v>191</v>
      </c>
      <c r="C7" s="943" t="s">
        <v>190</v>
      </c>
      <c r="D7" s="754" t="s">
        <v>188</v>
      </c>
      <c r="E7" s="756"/>
      <c r="F7" s="952" t="s">
        <v>187</v>
      </c>
      <c r="G7" s="952" t="s">
        <v>186</v>
      </c>
      <c r="H7" s="721" t="s">
        <v>184</v>
      </c>
      <c r="I7" s="849"/>
      <c r="J7" s="838" t="s">
        <v>183</v>
      </c>
      <c r="K7" s="758" t="s">
        <v>193</v>
      </c>
      <c r="S7" s="276"/>
      <c r="T7" s="276"/>
      <c r="U7" s="276"/>
      <c r="V7" s="276"/>
      <c r="W7" s="276"/>
      <c r="X7" s="276"/>
      <c r="AZ7" s="9"/>
      <c r="BA7" s="263" t="s">
        <v>296</v>
      </c>
    </row>
    <row r="8" spans="2:59" ht="12.75" customHeight="1" thickBot="1">
      <c r="B8" s="966"/>
      <c r="C8" s="944"/>
      <c r="D8" s="186" t="s">
        <v>182</v>
      </c>
      <c r="E8" s="267" t="s">
        <v>181</v>
      </c>
      <c r="F8" s="953"/>
      <c r="G8" s="953"/>
      <c r="H8" s="106" t="s">
        <v>180</v>
      </c>
      <c r="I8" s="340" t="s">
        <v>179</v>
      </c>
      <c r="J8" s="839"/>
      <c r="K8" s="841" t="s">
        <v>193</v>
      </c>
      <c r="S8" s="276"/>
      <c r="T8" s="276"/>
      <c r="U8" s="276"/>
      <c r="V8" s="276"/>
      <c r="W8" s="276"/>
      <c r="X8" s="276"/>
      <c r="AZ8" s="9"/>
      <c r="BA8" s="264" t="s">
        <v>126</v>
      </c>
    </row>
    <row r="9" spans="2:59" ht="24.75" thickTop="1">
      <c r="B9" s="34">
        <v>1</v>
      </c>
      <c r="C9" s="160" t="s">
        <v>202</v>
      </c>
      <c r="D9" s="299"/>
      <c r="E9" s="351"/>
      <c r="F9" s="51"/>
      <c r="G9" s="51"/>
      <c r="H9" s="268"/>
      <c r="I9" s="341"/>
      <c r="J9" s="41"/>
      <c r="K9" s="332"/>
      <c r="S9" s="276"/>
      <c r="T9" s="276"/>
      <c r="U9" s="276"/>
      <c r="V9" s="276"/>
      <c r="W9" s="276"/>
      <c r="X9" s="276"/>
      <c r="AZ9" s="9" t="s">
        <v>174</v>
      </c>
      <c r="BA9" s="265" t="str">
        <f t="shared" ref="BA9:BA17" si="0">D9&amp;"　"&amp;E9</f>
        <v>　</v>
      </c>
      <c r="BC9" s="281" t="s">
        <v>385</v>
      </c>
      <c r="BD9" s="280" t="str">
        <f>VLOOKUP($D$3,リスト!$C$1:$J$32,4,FALSE)</f>
        <v>必置</v>
      </c>
      <c r="BG9" s="278" t="str">
        <f>IF(D9&amp;E9="","",IF($D$9&amp;$E$9=$D$22&amp;$E$22,"同一人物不可",""))</f>
        <v/>
      </c>
    </row>
    <row r="10" spans="2:59" ht="24">
      <c r="B10" s="380">
        <v>2</v>
      </c>
      <c r="C10" s="381" t="s">
        <v>176</v>
      </c>
      <c r="D10" s="198"/>
      <c r="E10" s="305"/>
      <c r="F10" s="381" t="s">
        <v>175</v>
      </c>
      <c r="G10" s="384"/>
      <c r="H10" s="285"/>
      <c r="I10" s="342"/>
      <c r="J10" s="116"/>
      <c r="K10" s="230"/>
      <c r="S10" s="277"/>
      <c r="T10" s="277"/>
      <c r="U10" s="277"/>
      <c r="V10" s="277"/>
      <c r="W10" s="277"/>
      <c r="X10" s="277"/>
      <c r="AZ10" s="9" t="s">
        <v>174</v>
      </c>
      <c r="BA10" s="265" t="str">
        <f t="shared" si="0"/>
        <v>　</v>
      </c>
      <c r="BC10" s="281" t="s">
        <v>386</v>
      </c>
      <c r="BD10" s="280" t="str">
        <f>VLOOKUP($D$3,リスト!$C$1:$J$32,5,FALSE)</f>
        <v>可</v>
      </c>
    </row>
    <row r="11" spans="2:59" ht="24">
      <c r="B11" s="380">
        <v>3</v>
      </c>
      <c r="C11" s="381" t="s">
        <v>176</v>
      </c>
      <c r="D11" s="198"/>
      <c r="E11" s="305"/>
      <c r="F11" s="381" t="s">
        <v>175</v>
      </c>
      <c r="G11" s="384"/>
      <c r="H11" s="285"/>
      <c r="I11" s="342"/>
      <c r="J11" s="116"/>
      <c r="K11" s="230"/>
      <c r="AZ11" s="9" t="s">
        <v>174</v>
      </c>
      <c r="BA11" s="265" t="str">
        <f t="shared" si="0"/>
        <v>　</v>
      </c>
      <c r="BC11" s="281" t="s">
        <v>387</v>
      </c>
      <c r="BD11" s="280" t="str">
        <f>VLOOKUP($D$3,リスト!$C$1:$J$32,6,FALSE)</f>
        <v>減じる</v>
      </c>
    </row>
    <row r="12" spans="2:59" ht="24">
      <c r="B12" s="380">
        <v>4</v>
      </c>
      <c r="C12" s="381" t="s">
        <v>176</v>
      </c>
      <c r="D12" s="198"/>
      <c r="E12" s="305"/>
      <c r="F12" s="381" t="s">
        <v>175</v>
      </c>
      <c r="G12" s="384"/>
      <c r="H12" s="285"/>
      <c r="I12" s="342"/>
      <c r="J12" s="116"/>
      <c r="K12" s="230"/>
      <c r="AZ12" s="9" t="s">
        <v>174</v>
      </c>
      <c r="BA12" s="265" t="str">
        <f t="shared" si="0"/>
        <v>　</v>
      </c>
      <c r="BC12" s="281" t="s">
        <v>430</v>
      </c>
      <c r="BD12" s="280" t="str">
        <f>VLOOKUP($D$3,リスト!$C$1:$J$32,7,FALSE)</f>
        <v>可</v>
      </c>
    </row>
    <row r="13" spans="2:59" ht="24">
      <c r="B13" s="380">
        <v>5</v>
      </c>
      <c r="C13" s="381" t="s">
        <v>176</v>
      </c>
      <c r="D13" s="198"/>
      <c r="E13" s="305"/>
      <c r="F13" s="381" t="s">
        <v>175</v>
      </c>
      <c r="G13" s="384"/>
      <c r="H13" s="285"/>
      <c r="I13" s="342"/>
      <c r="J13" s="116"/>
      <c r="K13" s="230"/>
      <c r="AZ13" s="9" t="s">
        <v>174</v>
      </c>
      <c r="BA13" s="265" t="str">
        <f t="shared" si="0"/>
        <v>　</v>
      </c>
      <c r="BC13" s="281" t="s">
        <v>475</v>
      </c>
      <c r="BD13" s="280">
        <f>VLOOKUP($D$3,リスト!$C$1:$J$32,8,FALSE)</f>
        <v>9</v>
      </c>
    </row>
    <row r="14" spans="2:59" ht="24">
      <c r="B14" s="380">
        <v>6</v>
      </c>
      <c r="C14" s="381" t="s">
        <v>176</v>
      </c>
      <c r="D14" s="198"/>
      <c r="E14" s="305"/>
      <c r="F14" s="381" t="s">
        <v>175</v>
      </c>
      <c r="G14" s="384"/>
      <c r="H14" s="285"/>
      <c r="I14" s="342"/>
      <c r="J14" s="116"/>
      <c r="K14" s="230"/>
      <c r="AZ14" s="9" t="s">
        <v>174</v>
      </c>
      <c r="BA14" s="265" t="str">
        <f t="shared" si="0"/>
        <v>　</v>
      </c>
    </row>
    <row r="15" spans="2:59" ht="24">
      <c r="B15" s="382">
        <v>7</v>
      </c>
      <c r="C15" s="381" t="s">
        <v>176</v>
      </c>
      <c r="D15" s="198"/>
      <c r="E15" s="305"/>
      <c r="F15" s="381" t="s">
        <v>175</v>
      </c>
      <c r="G15" s="385"/>
      <c r="H15" s="285"/>
      <c r="I15" s="342"/>
      <c r="J15" s="116"/>
      <c r="K15" s="230"/>
      <c r="AZ15" s="9" t="s">
        <v>174</v>
      </c>
      <c r="BA15" s="265" t="str">
        <f t="shared" si="0"/>
        <v>　</v>
      </c>
      <c r="BC15" s="282" t="s">
        <v>173</v>
      </c>
      <c r="BD15" s="272">
        <v>45901</v>
      </c>
    </row>
    <row r="16" spans="2:59" ht="24.75" thickBot="1">
      <c r="B16" s="224">
        <v>8</v>
      </c>
      <c r="C16" s="386" t="s">
        <v>176</v>
      </c>
      <c r="D16" s="216"/>
      <c r="E16" s="328"/>
      <c r="F16" s="386" t="s">
        <v>175</v>
      </c>
      <c r="G16" s="397"/>
      <c r="H16" s="329"/>
      <c r="I16" s="343"/>
      <c r="J16" s="50"/>
      <c r="K16" s="546"/>
      <c r="AZ16" s="9" t="s">
        <v>174</v>
      </c>
      <c r="BA16" s="265" t="str">
        <f t="shared" si="0"/>
        <v>　</v>
      </c>
    </row>
    <row r="17" spans="2:56" ht="25.5" thickTop="1" thickBot="1">
      <c r="B17" s="36">
        <v>9</v>
      </c>
      <c r="C17" s="390" t="s">
        <v>176</v>
      </c>
      <c r="D17" s="215"/>
      <c r="E17" s="324"/>
      <c r="F17" s="390" t="s">
        <v>175</v>
      </c>
      <c r="G17" s="52"/>
      <c r="H17" s="325"/>
      <c r="I17" s="344"/>
      <c r="J17" s="44"/>
      <c r="K17" s="545"/>
      <c r="AZ17" s="9" t="s">
        <v>174</v>
      </c>
      <c r="BA17" s="265" t="str">
        <f t="shared" si="0"/>
        <v>　</v>
      </c>
    </row>
    <row r="19" spans="2:56" ht="24.75" thickBot="1">
      <c r="B19" s="723" t="s">
        <v>204</v>
      </c>
      <c r="C19" s="723"/>
      <c r="D19" s="723"/>
      <c r="E19" s="723"/>
      <c r="F19" s="723"/>
      <c r="G19" s="723"/>
      <c r="H19" s="723"/>
      <c r="I19" s="723"/>
      <c r="J19" s="723"/>
      <c r="K19" s="723"/>
      <c r="S19" s="276"/>
      <c r="T19" s="276"/>
      <c r="U19" s="276"/>
      <c r="V19" s="276"/>
      <c r="W19" s="276"/>
      <c r="X19" s="276"/>
      <c r="AZ19" s="9" t="s">
        <v>174</v>
      </c>
    </row>
    <row r="20" spans="2:56" ht="12" customHeight="1">
      <c r="B20" s="895" t="s">
        <v>191</v>
      </c>
      <c r="C20" s="948" t="s">
        <v>190</v>
      </c>
      <c r="D20" s="954" t="s">
        <v>188</v>
      </c>
      <c r="E20" s="955"/>
      <c r="F20" s="945" t="s">
        <v>187</v>
      </c>
      <c r="G20" s="945" t="s">
        <v>186</v>
      </c>
      <c r="H20" s="721" t="s">
        <v>184</v>
      </c>
      <c r="I20" s="849"/>
      <c r="J20" s="838" t="s">
        <v>183</v>
      </c>
      <c r="K20" s="758" t="s">
        <v>193</v>
      </c>
      <c r="S20" s="276"/>
      <c r="T20" s="276"/>
      <c r="U20" s="276"/>
      <c r="V20" s="276"/>
      <c r="W20" s="276"/>
      <c r="X20" s="276"/>
      <c r="AZ20" s="9"/>
      <c r="BA20" s="263" t="s">
        <v>296</v>
      </c>
    </row>
    <row r="21" spans="2:56" ht="12.75" customHeight="1" thickBot="1">
      <c r="B21" s="896"/>
      <c r="C21" s="949"/>
      <c r="D21" s="227" t="s">
        <v>182</v>
      </c>
      <c r="E21" s="228" t="s">
        <v>181</v>
      </c>
      <c r="F21" s="900"/>
      <c r="G21" s="900"/>
      <c r="H21" s="106" t="s">
        <v>180</v>
      </c>
      <c r="I21" s="340" t="s">
        <v>179</v>
      </c>
      <c r="J21" s="839"/>
      <c r="K21" s="841" t="s">
        <v>193</v>
      </c>
      <c r="S21" s="276"/>
      <c r="T21" s="276"/>
      <c r="U21" s="276"/>
      <c r="V21" s="276"/>
      <c r="W21" s="276"/>
      <c r="X21" s="276"/>
      <c r="AZ21" s="9"/>
      <c r="BA21" s="264" t="s">
        <v>126</v>
      </c>
    </row>
    <row r="22" spans="2:56" ht="24.75" thickTop="1">
      <c r="B22" s="34">
        <v>1</v>
      </c>
      <c r="C22" s="387" t="s">
        <v>202</v>
      </c>
      <c r="D22" s="225"/>
      <c r="E22" s="226"/>
      <c r="F22" s="51"/>
      <c r="G22" s="51"/>
      <c r="H22" s="268"/>
      <c r="I22" s="341"/>
      <c r="J22" s="41"/>
      <c r="K22" s="332"/>
      <c r="S22" s="276"/>
      <c r="T22" s="276"/>
      <c r="U22" s="276"/>
      <c r="V22" s="276"/>
      <c r="W22" s="276"/>
      <c r="X22" s="276"/>
      <c r="AZ22" s="9" t="s">
        <v>174</v>
      </c>
      <c r="BA22" s="265" t="str">
        <f t="shared" ref="BA22:BA30" si="1">D22&amp;"　"&amp;E22</f>
        <v>　</v>
      </c>
    </row>
    <row r="23" spans="2:56" ht="24">
      <c r="B23" s="380">
        <v>2</v>
      </c>
      <c r="C23" s="381" t="s">
        <v>176</v>
      </c>
      <c r="D23" s="391"/>
      <c r="E23" s="392"/>
      <c r="F23" s="381" t="s">
        <v>197</v>
      </c>
      <c r="G23" s="384"/>
      <c r="H23" s="285"/>
      <c r="I23" s="342"/>
      <c r="J23" s="116"/>
      <c r="K23" s="230"/>
      <c r="S23" s="277"/>
      <c r="T23" s="277"/>
      <c r="U23" s="277"/>
      <c r="V23" s="277"/>
      <c r="W23" s="277"/>
      <c r="X23" s="277"/>
      <c r="AZ23" s="9" t="s">
        <v>174</v>
      </c>
      <c r="BA23" s="265" t="str">
        <f t="shared" si="1"/>
        <v>　</v>
      </c>
    </row>
    <row r="24" spans="2:56" ht="24">
      <c r="B24" s="380">
        <v>3</v>
      </c>
      <c r="C24" s="381" t="s">
        <v>176</v>
      </c>
      <c r="D24" s="391"/>
      <c r="E24" s="392"/>
      <c r="F24" s="381" t="s">
        <v>197</v>
      </c>
      <c r="G24" s="384"/>
      <c r="H24" s="285"/>
      <c r="I24" s="342"/>
      <c r="J24" s="116"/>
      <c r="K24" s="230"/>
      <c r="AZ24" s="9" t="s">
        <v>174</v>
      </c>
      <c r="BA24" s="265" t="str">
        <f t="shared" si="1"/>
        <v>　</v>
      </c>
    </row>
    <row r="25" spans="2:56" ht="24">
      <c r="B25" s="380">
        <v>4</v>
      </c>
      <c r="C25" s="381" t="s">
        <v>176</v>
      </c>
      <c r="D25" s="391"/>
      <c r="E25" s="392"/>
      <c r="F25" s="381" t="s">
        <v>197</v>
      </c>
      <c r="G25" s="384"/>
      <c r="H25" s="285"/>
      <c r="I25" s="342"/>
      <c r="J25" s="116"/>
      <c r="K25" s="230"/>
      <c r="AZ25" s="9" t="s">
        <v>174</v>
      </c>
      <c r="BA25" s="265" t="str">
        <f t="shared" si="1"/>
        <v>　</v>
      </c>
    </row>
    <row r="26" spans="2:56" ht="24">
      <c r="B26" s="380">
        <v>5</v>
      </c>
      <c r="C26" s="381" t="s">
        <v>176</v>
      </c>
      <c r="D26" s="391"/>
      <c r="E26" s="392"/>
      <c r="F26" s="381" t="s">
        <v>197</v>
      </c>
      <c r="G26" s="384"/>
      <c r="H26" s="285"/>
      <c r="I26" s="342"/>
      <c r="J26" s="116"/>
      <c r="K26" s="230"/>
      <c r="AZ26" s="9" t="s">
        <v>174</v>
      </c>
      <c r="BA26" s="265" t="str">
        <f t="shared" si="1"/>
        <v>　</v>
      </c>
    </row>
    <row r="27" spans="2:56" ht="24">
      <c r="B27" s="380">
        <v>6</v>
      </c>
      <c r="C27" s="381" t="s">
        <v>176</v>
      </c>
      <c r="D27" s="391"/>
      <c r="E27" s="392"/>
      <c r="F27" s="381" t="s">
        <v>197</v>
      </c>
      <c r="G27" s="384"/>
      <c r="H27" s="285"/>
      <c r="I27" s="342"/>
      <c r="J27" s="116"/>
      <c r="K27" s="230"/>
      <c r="AZ27" s="9" t="s">
        <v>174</v>
      </c>
      <c r="BA27" s="265" t="str">
        <f t="shared" si="1"/>
        <v>　</v>
      </c>
    </row>
    <row r="28" spans="2:56" ht="24">
      <c r="B28" s="380">
        <v>7</v>
      </c>
      <c r="C28" s="381" t="s">
        <v>176</v>
      </c>
      <c r="D28" s="391"/>
      <c r="E28" s="392"/>
      <c r="F28" s="381" t="s">
        <v>197</v>
      </c>
      <c r="G28" s="384"/>
      <c r="H28" s="285"/>
      <c r="I28" s="342"/>
      <c r="J28" s="116"/>
      <c r="K28" s="230"/>
      <c r="AZ28" s="9" t="s">
        <v>174</v>
      </c>
      <c r="BA28" s="265" t="str">
        <f t="shared" si="1"/>
        <v>　</v>
      </c>
    </row>
    <row r="29" spans="2:56" ht="24.75" thickBot="1">
      <c r="B29" s="224">
        <v>8</v>
      </c>
      <c r="C29" s="386" t="s">
        <v>176</v>
      </c>
      <c r="D29" s="393"/>
      <c r="E29" s="394"/>
      <c r="F29" s="386" t="s">
        <v>197</v>
      </c>
      <c r="G29" s="397"/>
      <c r="H29" s="285"/>
      <c r="I29" s="342"/>
      <c r="J29" s="116"/>
      <c r="K29" s="230"/>
      <c r="AZ29" s="9" t="s">
        <v>174</v>
      </c>
      <c r="BA29" s="265" t="str">
        <f t="shared" si="1"/>
        <v>　</v>
      </c>
    </row>
    <row r="30" spans="2:56" ht="25.5" thickTop="1" thickBot="1">
      <c r="B30" s="36">
        <v>9</v>
      </c>
      <c r="C30" s="390" t="s">
        <v>176</v>
      </c>
      <c r="D30" s="395"/>
      <c r="E30" s="396"/>
      <c r="F30" s="390" t="s">
        <v>197</v>
      </c>
      <c r="G30" s="52"/>
      <c r="H30" s="273"/>
      <c r="I30" s="353"/>
      <c r="J30" s="120"/>
      <c r="K30" s="231"/>
      <c r="AZ30" s="9" t="s">
        <v>174</v>
      </c>
      <c r="BA30" s="265" t="str">
        <f t="shared" si="1"/>
        <v>　</v>
      </c>
    </row>
    <row r="31" spans="2:56">
      <c r="B31" s="9"/>
    </row>
    <row r="32" spans="2:56" ht="12.75" thickBot="1">
      <c r="B32" s="723" t="s">
        <v>431</v>
      </c>
      <c r="C32" s="723"/>
      <c r="D32" s="723"/>
      <c r="E32" s="723"/>
      <c r="F32" s="723"/>
      <c r="G32" s="723"/>
      <c r="H32" s="723"/>
      <c r="I32" s="723"/>
      <c r="J32" s="723"/>
      <c r="K32" s="723"/>
      <c r="BC32" s="132"/>
      <c r="BD32" s="132"/>
    </row>
    <row r="33" spans="2:59" ht="12.75" thickBot="1">
      <c r="B33" s="724" t="s">
        <v>194</v>
      </c>
      <c r="C33" s="725"/>
      <c r="D33" s="254" t="s">
        <v>182</v>
      </c>
      <c r="E33" s="255" t="s">
        <v>181</v>
      </c>
      <c r="F33" s="779" t="s">
        <v>168</v>
      </c>
      <c r="G33" s="735"/>
      <c r="H33" s="735"/>
      <c r="I33" s="735"/>
      <c r="J33" s="736"/>
      <c r="K33" s="257" t="s">
        <v>411</v>
      </c>
      <c r="BC33" s="132"/>
      <c r="BD33" s="132"/>
    </row>
    <row r="34" spans="2:59" ht="13.5" thickTop="1" thickBot="1">
      <c r="B34" s="726"/>
      <c r="C34" s="727"/>
      <c r="D34" s="260"/>
      <c r="E34" s="261"/>
      <c r="F34" s="836"/>
      <c r="G34" s="733"/>
      <c r="H34" s="733"/>
      <c r="I34" s="733"/>
      <c r="J34" s="734"/>
      <c r="K34" s="259"/>
      <c r="BA34" s="266"/>
      <c r="BC34" s="132"/>
      <c r="BD34" s="132"/>
    </row>
    <row r="35" spans="2:59" s="132" customFormat="1" ht="12.75" thickBot="1">
      <c r="B35" s="7"/>
      <c r="C35" s="6"/>
      <c r="D35" s="6"/>
      <c r="E35" s="6"/>
      <c r="F35" s="6"/>
      <c r="G35" s="6"/>
      <c r="H35" s="6"/>
      <c r="I35" s="6"/>
      <c r="J35" s="6"/>
      <c r="K35" s="6"/>
      <c r="L35" s="6"/>
      <c r="M35" s="6"/>
      <c r="N35" s="7"/>
      <c r="O35" s="7"/>
      <c r="P35" s="7"/>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c r="BG35" s="8"/>
    </row>
    <row r="36" spans="2:59" s="132" customFormat="1">
      <c r="B36" s="956" t="s">
        <v>259</v>
      </c>
      <c r="C36" s="957"/>
      <c r="D36" s="957"/>
      <c r="E36" s="957"/>
      <c r="F36" s="957"/>
      <c r="G36" s="957"/>
      <c r="H36" s="957"/>
      <c r="I36" s="957"/>
      <c r="J36" s="957"/>
      <c r="K36" s="958"/>
      <c r="L36" s="6"/>
      <c r="M36" s="6"/>
      <c r="N36" s="7"/>
      <c r="O36" s="7"/>
      <c r="P36" s="7"/>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c r="BG36" s="8"/>
    </row>
    <row r="37" spans="2:59" s="132" customFormat="1">
      <c r="B37" s="959"/>
      <c r="C37" s="960"/>
      <c r="D37" s="960"/>
      <c r="E37" s="960"/>
      <c r="F37" s="960"/>
      <c r="G37" s="960"/>
      <c r="H37" s="960"/>
      <c r="I37" s="960"/>
      <c r="J37" s="960"/>
      <c r="K37" s="961"/>
      <c r="L37" s="6"/>
      <c r="M37" s="6"/>
      <c r="N37" s="7"/>
      <c r="O37" s="7"/>
      <c r="P37" s="7"/>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c r="BG37" s="8"/>
    </row>
    <row r="38" spans="2:59" s="132" customFormat="1">
      <c r="B38" s="959"/>
      <c r="C38" s="960"/>
      <c r="D38" s="960"/>
      <c r="E38" s="960"/>
      <c r="F38" s="960"/>
      <c r="G38" s="960"/>
      <c r="H38" s="960"/>
      <c r="I38" s="960"/>
      <c r="J38" s="960"/>
      <c r="K38" s="961"/>
      <c r="L38" s="6"/>
      <c r="M38" s="6"/>
      <c r="N38" s="7"/>
      <c r="O38" s="7"/>
      <c r="P38" s="7"/>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c r="BG38" s="8"/>
    </row>
    <row r="39" spans="2:59" s="132" customFormat="1">
      <c r="B39" s="959"/>
      <c r="C39" s="960"/>
      <c r="D39" s="960"/>
      <c r="E39" s="960"/>
      <c r="F39" s="960"/>
      <c r="G39" s="960"/>
      <c r="H39" s="960"/>
      <c r="I39" s="960"/>
      <c r="J39" s="960"/>
      <c r="K39" s="961"/>
      <c r="L39" s="6"/>
      <c r="M39" s="6"/>
      <c r="N39" s="7"/>
      <c r="O39" s="7"/>
      <c r="P39" s="7"/>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c r="BG39" s="8"/>
    </row>
    <row r="40" spans="2:59" s="132" customFormat="1">
      <c r="B40" s="959"/>
      <c r="C40" s="960"/>
      <c r="D40" s="960"/>
      <c r="E40" s="960"/>
      <c r="F40" s="960"/>
      <c r="G40" s="960"/>
      <c r="H40" s="960"/>
      <c r="I40" s="960"/>
      <c r="J40" s="960"/>
      <c r="K40" s="961"/>
      <c r="L40" s="6"/>
      <c r="M40" s="6"/>
      <c r="N40" s="7"/>
      <c r="O40" s="7"/>
      <c r="P40" s="7"/>
      <c r="Q40" s="7"/>
      <c r="R40" s="7"/>
      <c r="S40" s="7"/>
      <c r="T40" s="7"/>
      <c r="U40" s="7"/>
      <c r="V40" s="7"/>
      <c r="W40" s="7"/>
      <c r="X40" s="7"/>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c r="BA40" s="266"/>
      <c r="BB40" s="6"/>
      <c r="BC40" s="6"/>
      <c r="BD40" s="6"/>
      <c r="BE40" s="6"/>
      <c r="BG40" s="8"/>
    </row>
    <row r="41" spans="2:59" s="132" customFormat="1" ht="12.75" thickBot="1">
      <c r="B41" s="962"/>
      <c r="C41" s="963"/>
      <c r="D41" s="963"/>
      <c r="E41" s="963"/>
      <c r="F41" s="963"/>
      <c r="G41" s="963"/>
      <c r="H41" s="963"/>
      <c r="I41" s="963"/>
      <c r="J41" s="963"/>
      <c r="K41" s="964"/>
      <c r="L41" s="6"/>
      <c r="M41" s="6"/>
      <c r="N41" s="7"/>
      <c r="O41" s="7"/>
      <c r="P41" s="7"/>
      <c r="Q41" s="7"/>
      <c r="R41" s="7"/>
      <c r="S41" s="7"/>
      <c r="T41" s="7"/>
      <c r="U41" s="7"/>
      <c r="V41" s="7"/>
      <c r="W41" s="7"/>
      <c r="X41" s="7"/>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c r="BA41" s="266"/>
      <c r="BB41" s="6"/>
      <c r="BC41" s="6"/>
      <c r="BD41" s="6"/>
      <c r="BE41" s="6"/>
      <c r="BG41" s="8"/>
    </row>
    <row r="42" spans="2:59" s="132" customFormat="1">
      <c r="B42" s="7"/>
      <c r="C42" s="6"/>
      <c r="D42" s="6"/>
      <c r="E42" s="6"/>
      <c r="F42" s="6"/>
      <c r="G42" s="6"/>
      <c r="H42" s="6"/>
      <c r="I42" s="6"/>
      <c r="J42" s="6"/>
      <c r="K42" s="6"/>
      <c r="L42" s="6"/>
      <c r="M42" s="6"/>
      <c r="N42" s="7"/>
      <c r="O42" s="7"/>
      <c r="P42" s="7"/>
      <c r="Q42" s="7"/>
      <c r="R42" s="7"/>
      <c r="S42" s="7"/>
      <c r="T42" s="7"/>
      <c r="U42" s="7"/>
      <c r="V42" s="7"/>
      <c r="W42" s="7"/>
      <c r="X42" s="7"/>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c r="BA42" s="266"/>
      <c r="BB42" s="6"/>
      <c r="BC42" s="6"/>
      <c r="BD42" s="6"/>
      <c r="BE42" s="6"/>
      <c r="BG42" s="8"/>
    </row>
    <row r="43" spans="2:59" s="132" customFormat="1">
      <c r="B43" s="805" t="s">
        <v>429</v>
      </c>
      <c r="C43" s="805"/>
      <c r="D43" s="805"/>
      <c r="E43" s="805"/>
      <c r="F43" s="805"/>
      <c r="G43" s="805"/>
      <c r="H43" s="805"/>
      <c r="I43" s="805"/>
      <c r="J43" s="805"/>
      <c r="K43" s="805"/>
      <c r="L43" s="6"/>
      <c r="M43" s="6"/>
      <c r="N43" s="7"/>
      <c r="O43" s="7"/>
      <c r="P43" s="7"/>
      <c r="Q43" s="7"/>
      <c r="R43" s="7"/>
      <c r="S43" s="7"/>
      <c r="T43" s="7"/>
      <c r="U43" s="7"/>
      <c r="V43" s="7"/>
      <c r="W43" s="7"/>
      <c r="X43" s="7"/>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c r="BA43" s="266"/>
      <c r="BC43" s="6"/>
      <c r="BD43" s="6"/>
      <c r="BG43" s="8"/>
    </row>
    <row r="44" spans="2:59" s="132" customFormat="1">
      <c r="B44" s="796" t="s">
        <v>482</v>
      </c>
      <c r="C44" s="797"/>
      <c r="D44" s="797"/>
      <c r="E44" s="797"/>
      <c r="F44" s="797"/>
      <c r="G44" s="797"/>
      <c r="H44" s="797"/>
      <c r="I44" s="797"/>
      <c r="J44" s="797"/>
      <c r="K44" s="798"/>
      <c r="L44" s="6"/>
      <c r="M44" s="6"/>
      <c r="N44" s="7"/>
      <c r="O44" s="7"/>
      <c r="P44" s="7"/>
      <c r="Q44" s="7"/>
      <c r="R44" s="7"/>
      <c r="S44" s="7"/>
      <c r="T44" s="7"/>
      <c r="U44" s="7"/>
      <c r="V44" s="7"/>
      <c r="W44" s="7"/>
      <c r="X44" s="7"/>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7"/>
      <c r="BA44" s="266"/>
      <c r="BC44" s="6"/>
      <c r="BD44" s="6"/>
      <c r="BG44" s="8"/>
    </row>
    <row r="45" spans="2:59" s="132" customFormat="1">
      <c r="B45" s="799"/>
      <c r="C45" s="800"/>
      <c r="D45" s="800"/>
      <c r="E45" s="800"/>
      <c r="F45" s="800"/>
      <c r="G45" s="800"/>
      <c r="H45" s="800"/>
      <c r="I45" s="800"/>
      <c r="J45" s="800"/>
      <c r="K45" s="801"/>
      <c r="L45" s="6"/>
      <c r="M45" s="6"/>
      <c r="N45" s="7"/>
      <c r="O45" s="7"/>
      <c r="P45" s="7"/>
      <c r="Q45" s="7"/>
      <c r="R45" s="7"/>
      <c r="S45" s="7"/>
      <c r="T45" s="7"/>
      <c r="U45" s="7"/>
      <c r="V45" s="7"/>
      <c r="W45" s="7"/>
      <c r="X45" s="7"/>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7"/>
      <c r="BA45" s="266"/>
      <c r="BC45" s="6"/>
      <c r="BD45" s="6"/>
      <c r="BG45" s="8"/>
    </row>
    <row r="46" spans="2:59" s="132" customFormat="1">
      <c r="B46" s="799"/>
      <c r="C46" s="800"/>
      <c r="D46" s="800"/>
      <c r="E46" s="800"/>
      <c r="F46" s="800"/>
      <c r="G46" s="800"/>
      <c r="H46" s="800"/>
      <c r="I46" s="800"/>
      <c r="J46" s="800"/>
      <c r="K46" s="801"/>
      <c r="L46" s="6"/>
      <c r="M46" s="6"/>
      <c r="N46" s="7"/>
      <c r="O46" s="7"/>
      <c r="P46" s="7"/>
      <c r="Q46" s="7"/>
      <c r="R46" s="7"/>
      <c r="S46" s="7"/>
      <c r="T46" s="7"/>
      <c r="U46" s="7"/>
      <c r="V46" s="7"/>
      <c r="W46" s="7"/>
      <c r="X46" s="7"/>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7"/>
      <c r="BA46" s="266"/>
      <c r="BB46" s="6"/>
      <c r="BC46" s="6"/>
      <c r="BD46" s="6"/>
      <c r="BE46" s="6"/>
      <c r="BG46" s="8"/>
    </row>
    <row r="47" spans="2:59" s="132" customFormat="1">
      <c r="B47" s="799"/>
      <c r="C47" s="800"/>
      <c r="D47" s="800"/>
      <c r="E47" s="800"/>
      <c r="F47" s="800"/>
      <c r="G47" s="800"/>
      <c r="H47" s="800"/>
      <c r="I47" s="800"/>
      <c r="J47" s="800"/>
      <c r="K47" s="801"/>
      <c r="L47" s="6"/>
      <c r="M47" s="6"/>
      <c r="N47" s="7"/>
      <c r="O47" s="7"/>
      <c r="P47" s="7"/>
      <c r="Q47" s="7"/>
      <c r="R47" s="7"/>
      <c r="S47" s="7"/>
      <c r="T47" s="7"/>
      <c r="U47" s="7"/>
      <c r="V47" s="7"/>
      <c r="W47" s="7"/>
      <c r="X47" s="7"/>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7"/>
      <c r="BA47" s="266"/>
      <c r="BB47" s="6"/>
      <c r="BC47" s="6"/>
      <c r="BD47" s="6"/>
      <c r="BE47" s="6"/>
      <c r="BG47" s="8"/>
    </row>
    <row r="48" spans="2:59" s="132" customFormat="1">
      <c r="B48" s="799"/>
      <c r="C48" s="800"/>
      <c r="D48" s="800"/>
      <c r="E48" s="800"/>
      <c r="F48" s="800"/>
      <c r="G48" s="800"/>
      <c r="H48" s="800"/>
      <c r="I48" s="800"/>
      <c r="J48" s="800"/>
      <c r="K48" s="801"/>
      <c r="L48" s="6"/>
      <c r="M48" s="6"/>
      <c r="N48" s="7"/>
      <c r="O48" s="7"/>
      <c r="P48" s="7"/>
      <c r="Q48" s="7"/>
      <c r="R48" s="7"/>
      <c r="S48" s="7"/>
      <c r="T48" s="7"/>
      <c r="U48" s="7"/>
      <c r="V48" s="7"/>
      <c r="W48" s="7"/>
      <c r="X48" s="7"/>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7"/>
      <c r="BA48" s="266"/>
      <c r="BB48" s="6"/>
      <c r="BC48" s="6"/>
      <c r="BD48" s="6"/>
      <c r="BE48" s="6"/>
      <c r="BG48" s="8"/>
    </row>
    <row r="49" spans="2:59" s="132" customFormat="1">
      <c r="B49" s="799"/>
      <c r="C49" s="800"/>
      <c r="D49" s="800"/>
      <c r="E49" s="800"/>
      <c r="F49" s="800"/>
      <c r="G49" s="800"/>
      <c r="H49" s="800"/>
      <c r="I49" s="800"/>
      <c r="J49" s="800"/>
      <c r="K49" s="801"/>
      <c r="L49" s="6"/>
      <c r="M49" s="6"/>
      <c r="N49" s="7"/>
      <c r="O49" s="7"/>
      <c r="P49" s="7"/>
      <c r="Q49" s="7"/>
      <c r="R49" s="7"/>
      <c r="S49" s="7"/>
      <c r="T49" s="7"/>
      <c r="U49" s="7"/>
      <c r="V49" s="7"/>
      <c r="W49" s="7"/>
      <c r="X49" s="7"/>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7"/>
      <c r="BA49" s="266"/>
      <c r="BB49" s="6"/>
      <c r="BC49" s="6"/>
      <c r="BD49" s="6"/>
      <c r="BE49" s="6"/>
      <c r="BG49" s="8"/>
    </row>
    <row r="50" spans="2:59" s="132" customFormat="1">
      <c r="B50" s="802"/>
      <c r="C50" s="803"/>
      <c r="D50" s="803"/>
      <c r="E50" s="803"/>
      <c r="F50" s="803"/>
      <c r="G50" s="803"/>
      <c r="H50" s="803"/>
      <c r="I50" s="803"/>
      <c r="J50" s="803"/>
      <c r="K50" s="804"/>
      <c r="L50" s="6"/>
      <c r="M50" s="6"/>
      <c r="N50" s="7"/>
      <c r="O50" s="7"/>
      <c r="P50" s="7"/>
      <c r="Q50" s="7"/>
      <c r="R50" s="7"/>
      <c r="S50" s="7"/>
      <c r="T50" s="7"/>
      <c r="U50" s="7"/>
      <c r="V50" s="7"/>
      <c r="W50" s="7"/>
      <c r="X50" s="7"/>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7"/>
      <c r="BA50" s="266"/>
      <c r="BB50" s="6"/>
      <c r="BC50" s="6"/>
      <c r="BD50" s="6"/>
      <c r="BE50" s="6"/>
      <c r="BG50" s="8"/>
    </row>
    <row r="51" spans="2:59" s="132" customFormat="1">
      <c r="B51" s="7"/>
      <c r="C51" s="6"/>
      <c r="D51" s="6"/>
      <c r="E51" s="6"/>
      <c r="F51" s="6"/>
      <c r="G51" s="6"/>
      <c r="H51" s="6"/>
      <c r="I51" s="6"/>
      <c r="J51" s="6"/>
      <c r="K51" s="6"/>
      <c r="L51" s="6"/>
      <c r="M51" s="6"/>
      <c r="N51" s="7"/>
      <c r="O51" s="7"/>
      <c r="P51" s="7"/>
      <c r="Q51" s="7"/>
      <c r="R51" s="7"/>
      <c r="S51" s="7"/>
      <c r="T51" s="7"/>
      <c r="U51" s="7"/>
      <c r="V51" s="7"/>
      <c r="W51" s="7"/>
      <c r="X51" s="7"/>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7"/>
      <c r="BA51" s="266"/>
      <c r="BB51" s="6"/>
      <c r="BC51" s="6"/>
      <c r="BD51" s="6"/>
      <c r="BE51" s="6"/>
      <c r="BG51" s="8"/>
    </row>
  </sheetData>
  <mergeCells count="34">
    <mergeCell ref="B5:C5"/>
    <mergeCell ref="D5:E5"/>
    <mergeCell ref="B6:K6"/>
    <mergeCell ref="B7:B8"/>
    <mergeCell ref="C7:C8"/>
    <mergeCell ref="D7:E7"/>
    <mergeCell ref="H7:I7"/>
    <mergeCell ref="J7:J8"/>
    <mergeCell ref="B1:E1"/>
    <mergeCell ref="B2:C2"/>
    <mergeCell ref="B3:C3"/>
    <mergeCell ref="D3:E3"/>
    <mergeCell ref="B4:C4"/>
    <mergeCell ref="D4:E4"/>
    <mergeCell ref="B44:K50"/>
    <mergeCell ref="K7:K8"/>
    <mergeCell ref="B19:K19"/>
    <mergeCell ref="B20:B21"/>
    <mergeCell ref="C20:C21"/>
    <mergeCell ref="D20:E20"/>
    <mergeCell ref="F20:F21"/>
    <mergeCell ref="G20:G21"/>
    <mergeCell ref="H20:I20"/>
    <mergeCell ref="J20:J21"/>
    <mergeCell ref="K20:K21"/>
    <mergeCell ref="B36:K36"/>
    <mergeCell ref="B37:K41"/>
    <mergeCell ref="B32:K32"/>
    <mergeCell ref="B33:C34"/>
    <mergeCell ref="F33:J33"/>
    <mergeCell ref="F34:J34"/>
    <mergeCell ref="F7:F8"/>
    <mergeCell ref="G7:G8"/>
    <mergeCell ref="B43:K43"/>
  </mergeCells>
  <phoneticPr fontId="7"/>
  <conditionalFormatting sqref="BA22:BA30 BA9:BA17">
    <cfRule type="duplicateValues" dxfId="2" priority="1"/>
  </conditionalFormatting>
  <dataValidations count="6">
    <dataValidation type="custom" allowBlank="1" showInputMessage="1" showErrorMessage="1" errorTitle="修正" error="氏名欄にスペースの使用不可" prompt="苗字と名前を分けて入力。空白スペースは不要。" sqref="D18:E18 D22:E30 D9:E17" xr:uid="{421C3F7D-E4DF-4004-B6BA-D40C2BD1465F}">
      <formula1>NOT(COUNTIF(D9,"*　*"))</formula1>
    </dataValidation>
    <dataValidation type="list" allowBlank="1" showInputMessage="1" showErrorMessage="1" sqref="J9:J18 J22:J30" xr:uid="{119225F7-428A-4237-B550-659BD8529678}">
      <formula1>",●"</formula1>
    </dataValidation>
    <dataValidation type="list" allowBlank="1" showInputMessage="1" showErrorMessage="1" sqref="H9:H18 H22:H30" xr:uid="{F7E75108-74F0-457F-A2EF-CDF7D9D9F3A6}">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92E498BE-777D-4FED-84DB-787393DA9EE0}">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C22" xr:uid="{AF4F3C2A-172B-4645-9550-0C87274D2F68}">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11 BA131047 BA196583 BA262119 BA327655 BA393191 BA458727 BA524263 BA589799 BA655335 BA720871 BA786407 BA851943 BA917479 BA983015" xr:uid="{55554E7A-CF39-4004-8075-B026DDA415D2}"/>
  </dataValidations>
  <printOptions horizontalCentered="1"/>
  <pageMargins left="0.39370078740157483" right="0.39370078740157483" top="0.59055118110236227" bottom="0.39370078740157483" header="0.31496062992125984" footer="0.31496062992125984"/>
  <pageSetup paperSize="9" scale="84"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6979-65A4-4CF7-B50F-1B0045597B7A}">
  <sheetPr codeName="Sheet36">
    <tabColor theme="0" tint="-0.499984740745262"/>
  </sheetPr>
  <dimension ref="A1:AC66"/>
  <sheetViews>
    <sheetView zoomScaleNormal="100" workbookViewId="0">
      <selection activeCell="R18" sqref="R18"/>
    </sheetView>
  </sheetViews>
  <sheetFormatPr defaultRowHeight="13.5" outlineLevelRow="1"/>
  <cols>
    <col min="1" max="1" width="3.875" style="180" customWidth="1"/>
    <col min="2" max="29" width="7.5" style="179" customWidth="1"/>
    <col min="30" max="30" width="0.625" style="179" customWidth="1"/>
    <col min="31" max="16384" width="9" style="179"/>
  </cols>
  <sheetData>
    <row r="1" spans="1:29">
      <c r="A1" s="180" t="s">
        <v>388</v>
      </c>
      <c r="B1" s="137">
        <v>1</v>
      </c>
      <c r="C1" s="137">
        <v>2</v>
      </c>
      <c r="D1" s="137">
        <v>3</v>
      </c>
      <c r="E1" s="137" t="s">
        <v>306</v>
      </c>
      <c r="F1" s="137" t="s">
        <v>307</v>
      </c>
      <c r="G1" s="137">
        <v>5</v>
      </c>
      <c r="H1" s="137">
        <v>6</v>
      </c>
      <c r="I1" s="137">
        <v>7</v>
      </c>
      <c r="J1" s="137" t="s">
        <v>308</v>
      </c>
      <c r="K1" s="137" t="s">
        <v>309</v>
      </c>
      <c r="L1" s="137" t="s">
        <v>310</v>
      </c>
      <c r="M1" s="137" t="s">
        <v>311</v>
      </c>
      <c r="N1" s="137" t="s">
        <v>312</v>
      </c>
      <c r="O1" s="137" t="s">
        <v>471</v>
      </c>
      <c r="P1" s="137">
        <v>11</v>
      </c>
      <c r="Q1" s="137">
        <v>12</v>
      </c>
      <c r="R1" s="137">
        <v>13</v>
      </c>
      <c r="S1" s="137">
        <v>14</v>
      </c>
      <c r="T1" s="137">
        <v>15</v>
      </c>
      <c r="U1" s="137">
        <v>16</v>
      </c>
      <c r="V1" s="137">
        <v>17</v>
      </c>
      <c r="W1" s="137">
        <v>18</v>
      </c>
      <c r="X1" s="137">
        <v>19</v>
      </c>
      <c r="Y1" s="137">
        <v>20</v>
      </c>
      <c r="Z1" s="137">
        <v>21</v>
      </c>
      <c r="AA1" s="137">
        <v>22</v>
      </c>
      <c r="AB1" s="137">
        <v>23</v>
      </c>
      <c r="AC1" s="137">
        <v>24</v>
      </c>
    </row>
    <row r="2" spans="1:29" s="139" customFormat="1">
      <c r="B2" s="137" t="str">
        <f ca="1">INDIRECT(B$1&amp;"!"&amp;"D３")</f>
        <v>陸上競技</v>
      </c>
      <c r="C2" s="137" t="str">
        <f ca="1">INDIRECT(C$1&amp;"!"&amp;"D３")</f>
        <v>水泳</v>
      </c>
      <c r="D2" s="137" t="str">
        <f ca="1">INDIRECT(D$1&amp;"!"&amp;"D３")</f>
        <v>軟式野球</v>
      </c>
      <c r="E2" s="137" t="str">
        <f t="shared" ref="E2:AC2" ca="1" si="0">INDIRECT(E$1&amp;"!"&amp;"D３")</f>
        <v>ソフトボール</v>
      </c>
      <c r="F2" s="137" t="str">
        <f t="shared" ca="1" si="0"/>
        <v>ソフトボール</v>
      </c>
      <c r="G2" s="137" t="str">
        <f t="shared" ca="1" si="0"/>
        <v>ソフトテニス</v>
      </c>
      <c r="H2" s="137" t="str">
        <f t="shared" ca="1" si="0"/>
        <v>卓球</v>
      </c>
      <c r="I2" s="137" t="str">
        <f t="shared" ca="1" si="0"/>
        <v>バドミントン</v>
      </c>
      <c r="J2" s="137" t="str">
        <f t="shared" ca="1" si="0"/>
        <v>バレーボール</v>
      </c>
      <c r="K2" s="137" t="str">
        <f t="shared" ca="1" si="0"/>
        <v>バレーボール</v>
      </c>
      <c r="L2" s="137" t="str">
        <f t="shared" ca="1" si="0"/>
        <v>バスケットボール</v>
      </c>
      <c r="M2" s="137" t="str">
        <f t="shared" ca="1" si="0"/>
        <v>バスケットボール</v>
      </c>
      <c r="N2" s="137" t="str">
        <f t="shared" ca="1" si="0"/>
        <v>ハンドボール</v>
      </c>
      <c r="O2" s="137" t="str">
        <f t="shared" ca="1" si="0"/>
        <v>ハンドボール</v>
      </c>
      <c r="P2" s="137" t="str">
        <f t="shared" ca="1" si="0"/>
        <v>サッカー</v>
      </c>
      <c r="Q2" s="137" t="str">
        <f t="shared" ca="1" si="0"/>
        <v>柔道</v>
      </c>
      <c r="R2" s="137" t="str">
        <f t="shared" ca="1" si="0"/>
        <v>剣道</v>
      </c>
      <c r="S2" s="137" t="str">
        <f t="shared" ca="1" si="0"/>
        <v>弓道</v>
      </c>
      <c r="T2" s="137" t="str">
        <f t="shared" ca="1" si="0"/>
        <v>相撲</v>
      </c>
      <c r="U2" s="137" t="str">
        <f t="shared" ca="1" si="0"/>
        <v>銃剣道</v>
      </c>
      <c r="V2" s="137" t="str">
        <f t="shared" ca="1" si="0"/>
        <v>空手道</v>
      </c>
      <c r="W2" s="137" t="str">
        <f t="shared" ca="1" si="0"/>
        <v>アーチェリー</v>
      </c>
      <c r="X2" s="137" t="str">
        <f t="shared" ca="1" si="0"/>
        <v>クレー射撃</v>
      </c>
      <c r="Y2" s="137" t="str">
        <f t="shared" ca="1" si="0"/>
        <v>馬術</v>
      </c>
      <c r="Z2" s="137" t="str">
        <f t="shared" ca="1" si="0"/>
        <v>テニス</v>
      </c>
      <c r="AA2" s="137" t="str">
        <f t="shared" ca="1" si="0"/>
        <v>ゲートボール</v>
      </c>
      <c r="AB2" s="137" t="str">
        <f t="shared" ca="1" si="0"/>
        <v>ボウリング</v>
      </c>
      <c r="AC2" s="137" t="str">
        <f t="shared" ca="1" si="0"/>
        <v>グラウンド･ゴルフ</v>
      </c>
    </row>
    <row r="3" spans="1:29" s="139" customFormat="1">
      <c r="A3" s="483" t="s">
        <v>408</v>
      </c>
      <c r="B3" s="487" t="str">
        <f t="shared" ref="B3:AC3" ca="1" si="1">INDIRECT(B$1&amp;"!"&amp;B$6)</f>
        <v>監督</v>
      </c>
      <c r="C3" s="487">
        <f t="shared" ca="1" si="1"/>
        <v>1</v>
      </c>
      <c r="D3" s="487" t="str">
        <f t="shared" ca="1" si="1"/>
        <v>監督</v>
      </c>
      <c r="E3" s="487" t="str">
        <f t="shared" ca="1" si="1"/>
        <v>監督</v>
      </c>
      <c r="F3" s="487" t="str">
        <f t="shared" ca="1" si="1"/>
        <v>監督</v>
      </c>
      <c r="G3" s="487" t="str">
        <f t="shared" ca="1" si="1"/>
        <v>監督</v>
      </c>
      <c r="H3" s="487" t="str">
        <f t="shared" ca="1" si="1"/>
        <v>監督</v>
      </c>
      <c r="I3" s="487" t="str">
        <f t="shared" ca="1" si="1"/>
        <v>監督</v>
      </c>
      <c r="J3" s="487" t="str">
        <f t="shared" ca="1" si="1"/>
        <v>監督</v>
      </c>
      <c r="K3" s="487" t="str">
        <f t="shared" ca="1" si="1"/>
        <v>監督</v>
      </c>
      <c r="L3" s="487" t="str">
        <f t="shared" ca="1" si="1"/>
        <v>ｺｰﾁ</v>
      </c>
      <c r="M3" s="487" t="str">
        <f t="shared" ca="1" si="1"/>
        <v>ｺｰﾁ</v>
      </c>
      <c r="N3" s="487" t="str">
        <f t="shared" ca="1" si="1"/>
        <v>監督</v>
      </c>
      <c r="O3" s="487" t="str">
        <f t="shared" ca="1" si="1"/>
        <v>監督</v>
      </c>
      <c r="P3" s="487" t="str">
        <f t="shared" ca="1" si="1"/>
        <v>監督</v>
      </c>
      <c r="Q3" s="487" t="str">
        <f t="shared" ca="1" si="1"/>
        <v>監督</v>
      </c>
      <c r="R3" s="487" t="str">
        <f t="shared" ca="1" si="1"/>
        <v>監督</v>
      </c>
      <c r="S3" s="487" t="str">
        <f t="shared" ca="1" si="1"/>
        <v>監督</v>
      </c>
      <c r="T3" s="487" t="str">
        <f t="shared" ca="1" si="1"/>
        <v>監督</v>
      </c>
      <c r="U3" s="487" t="str">
        <f t="shared" ca="1" si="1"/>
        <v>監督</v>
      </c>
      <c r="V3" s="487" t="str">
        <f t="shared" ca="1" si="1"/>
        <v>監督</v>
      </c>
      <c r="W3" s="487" t="str">
        <f t="shared" ca="1" si="1"/>
        <v>監督</v>
      </c>
      <c r="X3" s="487" t="str">
        <f t="shared" ca="1" si="1"/>
        <v>監督</v>
      </c>
      <c r="Y3" s="487" t="str">
        <f t="shared" ca="1" si="1"/>
        <v>監督</v>
      </c>
      <c r="Z3" s="487" t="str">
        <f t="shared" ca="1" si="1"/>
        <v>監督</v>
      </c>
      <c r="AA3" s="487" t="str">
        <f t="shared" ca="1" si="1"/>
        <v>監督</v>
      </c>
      <c r="AB3" s="487" t="str">
        <f t="shared" ca="1" si="1"/>
        <v>監督</v>
      </c>
      <c r="AC3" s="487" t="str">
        <f t="shared" ca="1" si="1"/>
        <v>監督</v>
      </c>
    </row>
    <row r="4" spans="1:29" s="139" customFormat="1">
      <c r="A4" s="484" t="s">
        <v>408</v>
      </c>
      <c r="B4" s="482" t="s">
        <v>198</v>
      </c>
      <c r="C4" s="482" t="s">
        <v>198</v>
      </c>
      <c r="D4" s="482" t="s">
        <v>198</v>
      </c>
      <c r="E4" s="482" t="s">
        <v>198</v>
      </c>
      <c r="F4" s="482" t="s">
        <v>198</v>
      </c>
      <c r="G4" s="482" t="s">
        <v>198</v>
      </c>
      <c r="H4" s="482" t="s">
        <v>198</v>
      </c>
      <c r="I4" s="488" t="str">
        <f ca="1">INDIRECT(I$1&amp;"!"&amp;I$7)</f>
        <v>監督</v>
      </c>
      <c r="J4" s="482" t="s">
        <v>198</v>
      </c>
      <c r="K4" s="482" t="s">
        <v>198</v>
      </c>
      <c r="L4" s="482" t="s">
        <v>198</v>
      </c>
      <c r="M4" s="482" t="s">
        <v>198</v>
      </c>
      <c r="N4" s="482" t="s">
        <v>198</v>
      </c>
      <c r="O4" s="482" t="s">
        <v>198</v>
      </c>
      <c r="P4" s="482" t="s">
        <v>198</v>
      </c>
      <c r="Q4" s="482" t="s">
        <v>198</v>
      </c>
      <c r="R4" s="482" t="s">
        <v>198</v>
      </c>
      <c r="S4" s="482" t="s">
        <v>198</v>
      </c>
      <c r="T4" s="482" t="s">
        <v>198</v>
      </c>
      <c r="U4" s="482" t="s">
        <v>198</v>
      </c>
      <c r="V4" s="482" t="s">
        <v>198</v>
      </c>
      <c r="W4" s="482" t="s">
        <v>198</v>
      </c>
      <c r="X4" s="482" t="s">
        <v>198</v>
      </c>
      <c r="Y4" s="482" t="s">
        <v>198</v>
      </c>
      <c r="Z4" s="482" t="s">
        <v>198</v>
      </c>
      <c r="AA4" s="488" t="str">
        <f ca="1">INDIRECT(AA$1&amp;"!"&amp;AA$7)</f>
        <v>監督</v>
      </c>
      <c r="AB4" s="482" t="s">
        <v>198</v>
      </c>
      <c r="AC4" s="488" t="str">
        <f ca="1">INDIRECT(AC$1&amp;"!"&amp;AC$7)</f>
        <v>監督</v>
      </c>
    </row>
    <row r="5" spans="1:29">
      <c r="A5" s="137" t="s">
        <v>472</v>
      </c>
      <c r="B5" s="494" t="str">
        <f>VLOOKUP(B1,リスト!$A$2:$H$32,8,FALSE)</f>
        <v>減じない</v>
      </c>
      <c r="C5" s="493" t="str">
        <f>VLOOKUP(C1,リスト!$A$2:$H$32,8,FALSE)</f>
        <v>減じる</v>
      </c>
      <c r="D5" s="494" t="str">
        <f>VLOOKUP(D1,リスト!$A$2:$H$32,8,FALSE)</f>
        <v>減じない</v>
      </c>
      <c r="E5" s="494" t="str">
        <f>VLOOKUP(E1,リスト!$A$2:$H$32,8,FALSE)</f>
        <v>減じない</v>
      </c>
      <c r="F5" s="494" t="str">
        <f>VLOOKUP(F1,リスト!$A$2:$H$32,8,FALSE)</f>
        <v>減じない</v>
      </c>
      <c r="G5" s="494" t="str">
        <f>VLOOKUP(G1,リスト!$A$2:$H$32,8,FALSE)</f>
        <v>減じない</v>
      </c>
      <c r="H5" s="494" t="str">
        <f>VLOOKUP(H1,リスト!$A$2:$H$32,8,FALSE)</f>
        <v>減じない</v>
      </c>
      <c r="I5" s="493" t="str">
        <f>VLOOKUP(I1,リスト!$A$2:$H$32,8,FALSE)</f>
        <v>減じる</v>
      </c>
      <c r="J5" s="493" t="str">
        <f>VLOOKUP(J1,リスト!$A$2:$H$32,8,FALSE)</f>
        <v>減じる</v>
      </c>
      <c r="K5" s="493" t="str">
        <f>VLOOKUP(K1,リスト!$A$2:$H$32,8,FALSE)</f>
        <v>減じる</v>
      </c>
      <c r="L5" s="493" t="str">
        <f>VLOOKUP(L1,リスト!$A$2:$H$32,8,FALSE)</f>
        <v>減じる</v>
      </c>
      <c r="M5" s="493" t="str">
        <f>VLOOKUP(M1,リスト!$A$2:$H$32,8,FALSE)</f>
        <v>減じる</v>
      </c>
      <c r="N5" s="493" t="str">
        <f>VLOOKUP(N1,リスト!$A$2:$H$32,8,FALSE)</f>
        <v>減じる</v>
      </c>
      <c r="O5" s="493" t="str">
        <f>VLOOKUP(O1,リスト!$A$2:$H$32,8,FALSE)</f>
        <v>減じる</v>
      </c>
      <c r="P5" s="493" t="str">
        <f>VLOOKUP(P1,リスト!$A$2:$H$32,8,FALSE)</f>
        <v>減じる</v>
      </c>
      <c r="Q5" s="137" t="str">
        <f>VLOOKUP(Q1,リスト!$A$2:$H$32,8,FALSE)</f>
        <v>―</v>
      </c>
      <c r="R5" s="494" t="str">
        <f>VLOOKUP(R1,リスト!$A$2:$H$32,8,FALSE)</f>
        <v>減じない</v>
      </c>
      <c r="S5" s="493" t="str">
        <f>VLOOKUP(S1,リスト!$A$2:$H$32,8,FALSE)</f>
        <v>減じる</v>
      </c>
      <c r="T5" s="137" t="str">
        <f>VLOOKUP(T1,リスト!$A$2:$H$32,8,FALSE)</f>
        <v>―</v>
      </c>
      <c r="U5" s="137" t="str">
        <f>VLOOKUP(U1,リスト!$A$2:$H$32,8,FALSE)</f>
        <v>―</v>
      </c>
      <c r="V5" s="137" t="str">
        <f>VLOOKUP(V1,リスト!$A$2:$H$32,8,FALSE)</f>
        <v>―</v>
      </c>
      <c r="W5" s="494" t="str">
        <f>VLOOKUP(W1,リスト!$A$2:$H$32,8,FALSE)</f>
        <v>減じない</v>
      </c>
      <c r="X5" s="494" t="str">
        <f>VLOOKUP(X1,リスト!$A$2:$H$32,8,FALSE)</f>
        <v>減じない</v>
      </c>
      <c r="Y5" s="494" t="str">
        <f>VLOOKUP(Y1,リスト!$A$2:$H$32,8,FALSE)</f>
        <v>減じない</v>
      </c>
      <c r="Z5" s="494" t="str">
        <f>VLOOKUP(Z1,リスト!$A$2:$H$32,8,FALSE)</f>
        <v>減じない</v>
      </c>
      <c r="AA5" s="137" t="str">
        <f>VLOOKUP(AA1,リスト!$A$2:$H$32,8,FALSE)</f>
        <v>―</v>
      </c>
      <c r="AB5" s="494" t="str">
        <f>VLOOKUP(AB1,リスト!$A$2:$H$32,8,FALSE)</f>
        <v>減じない</v>
      </c>
      <c r="AC5" s="493" t="str">
        <f>VLOOKUP(AC1,リスト!$A$2:$H$32,8,FALSE)</f>
        <v>減じる</v>
      </c>
    </row>
    <row r="6" spans="1:29" hidden="1" outlineLevel="1">
      <c r="A6" s="485" t="s">
        <v>408</v>
      </c>
      <c r="B6" s="486" t="s">
        <v>468</v>
      </c>
      <c r="C6" s="486" t="s">
        <v>409</v>
      </c>
      <c r="D6" s="486" t="s">
        <v>461</v>
      </c>
      <c r="E6" s="486" t="s">
        <v>461</v>
      </c>
      <c r="F6" s="486" t="s">
        <v>461</v>
      </c>
      <c r="G6" s="486" t="s">
        <v>461</v>
      </c>
      <c r="H6" s="486" t="s">
        <v>461</v>
      </c>
      <c r="I6" s="486" t="s">
        <v>461</v>
      </c>
      <c r="J6" s="486" t="s">
        <v>461</v>
      </c>
      <c r="K6" s="486" t="s">
        <v>461</v>
      </c>
      <c r="L6" s="486" t="s">
        <v>461</v>
      </c>
      <c r="M6" s="486" t="s">
        <v>461</v>
      </c>
      <c r="N6" s="486" t="s">
        <v>461</v>
      </c>
      <c r="O6" s="486" t="s">
        <v>461</v>
      </c>
      <c r="P6" s="486" t="s">
        <v>461</v>
      </c>
      <c r="Q6" s="486" t="s">
        <v>461</v>
      </c>
      <c r="R6" s="486" t="s">
        <v>461</v>
      </c>
      <c r="S6" s="486" t="s">
        <v>461</v>
      </c>
      <c r="T6" s="486" t="s">
        <v>461</v>
      </c>
      <c r="U6" s="486" t="s">
        <v>461</v>
      </c>
      <c r="V6" s="486" t="s">
        <v>461</v>
      </c>
      <c r="W6" s="486" t="s">
        <v>461</v>
      </c>
      <c r="X6" s="486" t="s">
        <v>461</v>
      </c>
      <c r="Y6" s="486" t="s">
        <v>461</v>
      </c>
      <c r="Z6" s="486" t="s">
        <v>461</v>
      </c>
      <c r="AA6" s="486" t="s">
        <v>461</v>
      </c>
      <c r="AB6" s="486" t="s">
        <v>461</v>
      </c>
      <c r="AC6" s="486" t="s">
        <v>461</v>
      </c>
    </row>
    <row r="7" spans="1:29" hidden="1" outlineLevel="1">
      <c r="A7" s="484" t="s">
        <v>408</v>
      </c>
      <c r="B7" s="482" t="s">
        <v>198</v>
      </c>
      <c r="C7" s="482" t="s">
        <v>198</v>
      </c>
      <c r="D7" s="482" t="s">
        <v>198</v>
      </c>
      <c r="E7" s="482" t="s">
        <v>198</v>
      </c>
      <c r="F7" s="482" t="s">
        <v>198</v>
      </c>
      <c r="G7" s="482" t="s">
        <v>198</v>
      </c>
      <c r="H7" s="482" t="s">
        <v>198</v>
      </c>
      <c r="I7" s="482" t="s">
        <v>410</v>
      </c>
      <c r="J7" s="482" t="s">
        <v>198</v>
      </c>
      <c r="K7" s="482" t="s">
        <v>198</v>
      </c>
      <c r="L7" s="482" t="s">
        <v>198</v>
      </c>
      <c r="M7" s="482" t="s">
        <v>198</v>
      </c>
      <c r="N7" s="482" t="s">
        <v>198</v>
      </c>
      <c r="O7" s="482" t="s">
        <v>198</v>
      </c>
      <c r="P7" s="482" t="s">
        <v>198</v>
      </c>
      <c r="Q7" s="482" t="s">
        <v>198</v>
      </c>
      <c r="R7" s="482" t="s">
        <v>198</v>
      </c>
      <c r="S7" s="482" t="s">
        <v>198</v>
      </c>
      <c r="T7" s="482" t="s">
        <v>198</v>
      </c>
      <c r="U7" s="482" t="s">
        <v>198</v>
      </c>
      <c r="V7" s="482" t="s">
        <v>198</v>
      </c>
      <c r="W7" s="482" t="s">
        <v>198</v>
      </c>
      <c r="X7" s="482" t="s">
        <v>198</v>
      </c>
      <c r="Y7" s="482" t="s">
        <v>198</v>
      </c>
      <c r="Z7" s="482" t="s">
        <v>462</v>
      </c>
      <c r="AA7" s="482" t="s">
        <v>462</v>
      </c>
      <c r="AB7" s="482" t="s">
        <v>198</v>
      </c>
      <c r="AC7" s="482" t="s">
        <v>462</v>
      </c>
    </row>
    <row r="8" spans="1:29" hidden="1" outlineLevel="1">
      <c r="A8" s="483" t="s">
        <v>389</v>
      </c>
      <c r="B8" s="481" t="s">
        <v>470</v>
      </c>
      <c r="C8" s="481" t="s">
        <v>469</v>
      </c>
      <c r="D8" s="481" t="s">
        <v>469</v>
      </c>
      <c r="E8" s="481" t="s">
        <v>469</v>
      </c>
      <c r="F8" s="481" t="s">
        <v>469</v>
      </c>
      <c r="G8" s="481" t="s">
        <v>469</v>
      </c>
      <c r="H8" s="481" t="s">
        <v>469</v>
      </c>
      <c r="I8" s="481" t="s">
        <v>469</v>
      </c>
      <c r="J8" s="481" t="s">
        <v>469</v>
      </c>
      <c r="K8" s="481" t="s">
        <v>469</v>
      </c>
      <c r="L8" s="481" t="s">
        <v>469</v>
      </c>
      <c r="M8" s="481" t="s">
        <v>469</v>
      </c>
      <c r="N8" s="481" t="s">
        <v>469</v>
      </c>
      <c r="O8" s="481" t="s">
        <v>469</v>
      </c>
      <c r="P8" s="481" t="s">
        <v>469</v>
      </c>
      <c r="Q8" s="481" t="s">
        <v>469</v>
      </c>
      <c r="R8" s="481" t="s">
        <v>469</v>
      </c>
      <c r="S8" s="481" t="s">
        <v>469</v>
      </c>
      <c r="T8" s="481" t="s">
        <v>469</v>
      </c>
      <c r="U8" s="481" t="s">
        <v>469</v>
      </c>
      <c r="V8" s="481" t="s">
        <v>469</v>
      </c>
      <c r="W8" s="481" t="s">
        <v>469</v>
      </c>
      <c r="X8" s="481" t="s">
        <v>469</v>
      </c>
      <c r="Y8" s="481" t="s">
        <v>469</v>
      </c>
      <c r="Z8" s="481" t="s">
        <v>469</v>
      </c>
      <c r="AA8" s="481" t="s">
        <v>469</v>
      </c>
      <c r="AB8" s="481" t="s">
        <v>469</v>
      </c>
      <c r="AC8" s="481" t="s">
        <v>469</v>
      </c>
    </row>
    <row r="9" spans="1:29" hidden="1" outlineLevel="1">
      <c r="A9" s="484" t="s">
        <v>390</v>
      </c>
      <c r="B9" s="482">
        <v>7</v>
      </c>
      <c r="C9" s="482">
        <v>10</v>
      </c>
      <c r="D9" s="482">
        <v>9</v>
      </c>
      <c r="E9" s="482">
        <v>9</v>
      </c>
      <c r="F9" s="482">
        <v>9</v>
      </c>
      <c r="G9" s="482">
        <v>9</v>
      </c>
      <c r="H9" s="482">
        <v>9</v>
      </c>
      <c r="I9" s="482">
        <v>9</v>
      </c>
      <c r="J9" s="482">
        <v>9</v>
      </c>
      <c r="K9" s="482">
        <v>9</v>
      </c>
      <c r="L9" s="482">
        <v>9</v>
      </c>
      <c r="M9" s="482">
        <v>9</v>
      </c>
      <c r="N9" s="482">
        <v>9</v>
      </c>
      <c r="O9" s="482">
        <v>9</v>
      </c>
      <c r="P9" s="482">
        <v>9</v>
      </c>
      <c r="Q9" s="482">
        <v>9</v>
      </c>
      <c r="R9" s="482">
        <v>9</v>
      </c>
      <c r="S9" s="482">
        <v>9</v>
      </c>
      <c r="T9" s="482">
        <v>9</v>
      </c>
      <c r="U9" s="482">
        <v>9</v>
      </c>
      <c r="V9" s="482">
        <v>9</v>
      </c>
      <c r="W9" s="482">
        <v>9</v>
      </c>
      <c r="X9" s="482">
        <v>9</v>
      </c>
      <c r="Y9" s="482">
        <v>9</v>
      </c>
      <c r="Z9" s="482">
        <v>9</v>
      </c>
      <c r="AA9" s="482">
        <v>9</v>
      </c>
      <c r="AB9" s="482">
        <v>9</v>
      </c>
      <c r="AC9" s="482">
        <v>9</v>
      </c>
    </row>
    <row r="10" spans="1:29" ht="9.75" customHeight="1" collapsed="1">
      <c r="A10" s="481">
        <v>1</v>
      </c>
      <c r="B10" s="495" t="str">
        <f ca="1">INDIRECT(B$1&amp;"!"&amp;$B$8&amp;B$9+$A10-1)</f>
        <v>　</v>
      </c>
      <c r="C10" s="499" t="str">
        <f ca="1">INDIRECT(C$1&amp;"!"&amp;$C$8&amp;C$9+$A10-1)</f>
        <v>　</v>
      </c>
      <c r="D10" s="495" t="str">
        <f t="shared" ref="D10:M13" ca="1" si="2">INDIRECT(D$1&amp;"!"&amp;D$8&amp;D$9+$A10-1)</f>
        <v>　</v>
      </c>
      <c r="E10" s="495" t="str">
        <f t="shared" ca="1" si="2"/>
        <v>　</v>
      </c>
      <c r="F10" s="495" t="str">
        <f t="shared" ca="1" si="2"/>
        <v>　</v>
      </c>
      <c r="G10" s="495" t="str">
        <f t="shared" ca="1" si="2"/>
        <v>　</v>
      </c>
      <c r="H10" s="495" t="str">
        <f t="shared" ca="1" si="2"/>
        <v>　</v>
      </c>
      <c r="I10" s="495" t="str">
        <f t="shared" ca="1" si="2"/>
        <v>　</v>
      </c>
      <c r="J10" s="495" t="str">
        <f t="shared" ca="1" si="2"/>
        <v>　</v>
      </c>
      <c r="K10" s="495" t="str">
        <f t="shared" ca="1" si="2"/>
        <v>　</v>
      </c>
      <c r="L10" s="495" t="str">
        <f t="shared" ca="1" si="2"/>
        <v>　</v>
      </c>
      <c r="M10" s="495" t="str">
        <f t="shared" ca="1" si="2"/>
        <v>　</v>
      </c>
      <c r="N10" s="495" t="str">
        <f t="shared" ref="N10:X14" ca="1" si="3">INDIRECT(N$1&amp;"!"&amp;N$8&amp;N$9+$A10-1)</f>
        <v>　</v>
      </c>
      <c r="O10" s="495" t="str">
        <f t="shared" ca="1" si="3"/>
        <v>　</v>
      </c>
      <c r="P10" s="495" t="str">
        <f t="shared" ca="1" si="3"/>
        <v>　</v>
      </c>
      <c r="Q10" s="495" t="str">
        <f t="shared" ca="1" si="3"/>
        <v>　</v>
      </c>
      <c r="R10" s="495" t="str">
        <f t="shared" ca="1" si="3"/>
        <v>　</v>
      </c>
      <c r="S10" s="495" t="str">
        <f t="shared" ca="1" si="3"/>
        <v>　</v>
      </c>
      <c r="T10" s="495" t="str">
        <f t="shared" ca="1" si="3"/>
        <v>　</v>
      </c>
      <c r="U10" s="495" t="str">
        <f t="shared" ca="1" si="3"/>
        <v>　</v>
      </c>
      <c r="V10" s="495" t="str">
        <f t="shared" ca="1" si="3"/>
        <v>　</v>
      </c>
      <c r="W10" s="495" t="str">
        <f t="shared" ca="1" si="3"/>
        <v>　</v>
      </c>
      <c r="X10" s="495" t="str">
        <f t="shared" ca="1" si="3"/>
        <v>　</v>
      </c>
      <c r="Y10" s="495" t="str">
        <f t="shared" ref="Y10:AC13" ca="1" si="4">INDIRECT(Y$1&amp;"!"&amp;Y$8&amp;Y$9+$A10-1)</f>
        <v>　</v>
      </c>
      <c r="Z10" s="495" t="str">
        <f t="shared" ca="1" si="4"/>
        <v>　</v>
      </c>
      <c r="AA10" s="495" t="str">
        <f t="shared" ca="1" si="4"/>
        <v>　</v>
      </c>
      <c r="AB10" s="495" t="str">
        <f t="shared" ca="1" si="4"/>
        <v>　</v>
      </c>
      <c r="AC10" s="495" t="str">
        <f t="shared" ca="1" si="4"/>
        <v>　</v>
      </c>
    </row>
    <row r="11" spans="1:29" ht="9.75" customHeight="1">
      <c r="A11" s="496">
        <v>2</v>
      </c>
      <c r="B11" s="497"/>
      <c r="C11" s="498" t="str">
        <f t="shared" ref="C11:C13" ca="1" si="5">INDIRECT(C$1&amp;"!"&amp;$B$8&amp;C$9+$A11-1)</f>
        <v>　</v>
      </c>
      <c r="D11" s="498" t="str">
        <f t="shared" ca="1" si="2"/>
        <v>　</v>
      </c>
      <c r="E11" s="498" t="str">
        <f t="shared" ca="1" si="2"/>
        <v>　</v>
      </c>
      <c r="F11" s="498" t="str">
        <f t="shared" ca="1" si="2"/>
        <v>　</v>
      </c>
      <c r="G11" s="498" t="str">
        <f t="shared" ca="1" si="2"/>
        <v>　</v>
      </c>
      <c r="H11" s="498" t="str">
        <f t="shared" ca="1" si="2"/>
        <v>　</v>
      </c>
      <c r="I11" s="498" t="str">
        <f t="shared" ca="1" si="2"/>
        <v>　</v>
      </c>
      <c r="J11" s="498" t="str">
        <f t="shared" ca="1" si="2"/>
        <v>　</v>
      </c>
      <c r="K11" s="498" t="str">
        <f t="shared" ca="1" si="2"/>
        <v>　</v>
      </c>
      <c r="L11" s="498" t="str">
        <f t="shared" ca="1" si="2"/>
        <v>　</v>
      </c>
      <c r="M11" s="498" t="str">
        <f t="shared" ca="1" si="2"/>
        <v>　</v>
      </c>
      <c r="N11" s="498" t="str">
        <f t="shared" ca="1" si="3"/>
        <v>　</v>
      </c>
      <c r="O11" s="498" t="str">
        <f t="shared" ca="1" si="3"/>
        <v>　</v>
      </c>
      <c r="P11" s="498" t="str">
        <f t="shared" ca="1" si="3"/>
        <v>　</v>
      </c>
      <c r="Q11" s="498" t="str">
        <f t="shared" ca="1" si="3"/>
        <v>　</v>
      </c>
      <c r="R11" s="498" t="str">
        <f t="shared" ca="1" si="3"/>
        <v>　</v>
      </c>
      <c r="S11" s="498" t="str">
        <f t="shared" ca="1" si="3"/>
        <v>　</v>
      </c>
      <c r="T11" s="498" t="str">
        <f t="shared" ca="1" si="3"/>
        <v>　</v>
      </c>
      <c r="U11" s="498" t="str">
        <f t="shared" ca="1" si="3"/>
        <v>　</v>
      </c>
      <c r="V11" s="498" t="str">
        <f t="shared" ca="1" si="3"/>
        <v>　</v>
      </c>
      <c r="W11" s="498" t="str">
        <f t="shared" ca="1" si="3"/>
        <v>　</v>
      </c>
      <c r="X11" s="498" t="str">
        <f t="shared" ca="1" si="3"/>
        <v>　</v>
      </c>
      <c r="Y11" s="498" t="str">
        <f t="shared" ca="1" si="4"/>
        <v>　</v>
      </c>
      <c r="Z11" s="498" t="str">
        <f t="shared" ca="1" si="4"/>
        <v>　</v>
      </c>
      <c r="AA11" s="498" t="str">
        <f t="shared" ca="1" si="4"/>
        <v>　</v>
      </c>
      <c r="AB11" s="498" t="str">
        <f t="shared" ca="1" si="4"/>
        <v>　</v>
      </c>
      <c r="AC11" s="498" t="str">
        <f t="shared" ca="1" si="4"/>
        <v>　</v>
      </c>
    </row>
    <row r="12" spans="1:29" ht="9.75" customHeight="1">
      <c r="A12" s="496">
        <v>3</v>
      </c>
      <c r="B12" s="497"/>
      <c r="C12" s="498" t="str">
        <f t="shared" ca="1" si="5"/>
        <v>　</v>
      </c>
      <c r="D12" s="498" t="str">
        <f t="shared" ca="1" si="2"/>
        <v>　</v>
      </c>
      <c r="E12" s="498" t="str">
        <f t="shared" ca="1" si="2"/>
        <v>　</v>
      </c>
      <c r="F12" s="498" t="str">
        <f t="shared" ca="1" si="2"/>
        <v>　</v>
      </c>
      <c r="G12" s="498" t="str">
        <f t="shared" ca="1" si="2"/>
        <v>　</v>
      </c>
      <c r="H12" s="498" t="str">
        <f t="shared" ca="1" si="2"/>
        <v>　</v>
      </c>
      <c r="I12" s="498" t="str">
        <f t="shared" ca="1" si="2"/>
        <v>　</v>
      </c>
      <c r="J12" s="498" t="str">
        <f t="shared" ca="1" si="2"/>
        <v>　</v>
      </c>
      <c r="K12" s="498" t="str">
        <f t="shared" ca="1" si="2"/>
        <v>　</v>
      </c>
      <c r="L12" s="498" t="str">
        <f t="shared" ca="1" si="2"/>
        <v>　</v>
      </c>
      <c r="M12" s="498" t="str">
        <f t="shared" ca="1" si="2"/>
        <v>　</v>
      </c>
      <c r="N12" s="498" t="str">
        <f t="shared" ca="1" si="3"/>
        <v>　</v>
      </c>
      <c r="O12" s="498" t="str">
        <f t="shared" ca="1" si="3"/>
        <v>　</v>
      </c>
      <c r="P12" s="498" t="str">
        <f t="shared" ca="1" si="3"/>
        <v>　</v>
      </c>
      <c r="Q12" s="498" t="str">
        <f t="shared" ca="1" si="3"/>
        <v>　</v>
      </c>
      <c r="R12" s="498" t="str">
        <f t="shared" ca="1" si="3"/>
        <v>　</v>
      </c>
      <c r="S12" s="498" t="str">
        <f t="shared" ca="1" si="3"/>
        <v>　</v>
      </c>
      <c r="T12" s="498" t="str">
        <f t="shared" ca="1" si="3"/>
        <v>　</v>
      </c>
      <c r="U12" s="498" t="str">
        <f t="shared" ca="1" si="3"/>
        <v>　</v>
      </c>
      <c r="V12" s="498" t="str">
        <f t="shared" ca="1" si="3"/>
        <v>　</v>
      </c>
      <c r="W12" s="498" t="str">
        <f t="shared" ca="1" si="3"/>
        <v>　</v>
      </c>
      <c r="X12" s="498" t="str">
        <f t="shared" ca="1" si="3"/>
        <v>　</v>
      </c>
      <c r="Y12" s="498" t="str">
        <f t="shared" ca="1" si="4"/>
        <v>　</v>
      </c>
      <c r="Z12" s="498" t="str">
        <f t="shared" ca="1" si="4"/>
        <v>　</v>
      </c>
      <c r="AA12" s="498" t="str">
        <f t="shared" ca="1" si="4"/>
        <v>　</v>
      </c>
      <c r="AB12" s="498" t="str">
        <f t="shared" ca="1" si="4"/>
        <v>　</v>
      </c>
      <c r="AC12" s="498" t="str">
        <f t="shared" ca="1" si="4"/>
        <v>　</v>
      </c>
    </row>
    <row r="13" spans="1:29" ht="9.75" customHeight="1">
      <c r="A13" s="496">
        <v>4</v>
      </c>
      <c r="B13" s="498" t="str">
        <f t="shared" ref="B13:B53" ca="1" si="6">INDIRECT(B$1&amp;"!"&amp;$B$8&amp;B$9+$A13-1)</f>
        <v>　</v>
      </c>
      <c r="C13" s="498" t="str">
        <f t="shared" ca="1" si="5"/>
        <v>　</v>
      </c>
      <c r="D13" s="498" t="str">
        <f t="shared" ca="1" si="2"/>
        <v>　</v>
      </c>
      <c r="E13" s="498" t="str">
        <f t="shared" ca="1" si="2"/>
        <v>　</v>
      </c>
      <c r="F13" s="498" t="str">
        <f t="shared" ca="1" si="2"/>
        <v>　</v>
      </c>
      <c r="G13" s="498" t="str">
        <f t="shared" ca="1" si="2"/>
        <v>　</v>
      </c>
      <c r="H13" s="498" t="str">
        <f t="shared" ca="1" si="2"/>
        <v>　</v>
      </c>
      <c r="I13" s="498" t="str">
        <f t="shared" ca="1" si="2"/>
        <v>　</v>
      </c>
      <c r="J13" s="498" t="str">
        <f t="shared" ca="1" si="2"/>
        <v>　</v>
      </c>
      <c r="K13" s="498" t="str">
        <f t="shared" ca="1" si="2"/>
        <v>　</v>
      </c>
      <c r="L13" s="498" t="str">
        <f t="shared" ca="1" si="2"/>
        <v>　</v>
      </c>
      <c r="M13" s="498" t="str">
        <f t="shared" ca="1" si="2"/>
        <v>　</v>
      </c>
      <c r="N13" s="498" t="str">
        <f t="shared" ca="1" si="3"/>
        <v>　</v>
      </c>
      <c r="O13" s="498" t="str">
        <f t="shared" ca="1" si="3"/>
        <v>　</v>
      </c>
      <c r="P13" s="498" t="str">
        <f t="shared" ca="1" si="3"/>
        <v>　</v>
      </c>
      <c r="Q13" s="498" t="str">
        <f t="shared" ca="1" si="3"/>
        <v>　</v>
      </c>
      <c r="R13" s="498" t="str">
        <f t="shared" ca="1" si="3"/>
        <v>　</v>
      </c>
      <c r="S13" s="498" t="str">
        <f t="shared" ca="1" si="3"/>
        <v>　</v>
      </c>
      <c r="T13" s="498" t="str">
        <f t="shared" ca="1" si="3"/>
        <v>　</v>
      </c>
      <c r="U13" s="498" t="str">
        <f t="shared" ca="1" si="3"/>
        <v>　</v>
      </c>
      <c r="V13" s="498" t="str">
        <f t="shared" ca="1" si="3"/>
        <v>　</v>
      </c>
      <c r="W13" s="498" t="str">
        <f t="shared" ca="1" si="3"/>
        <v>　</v>
      </c>
      <c r="X13" s="498" t="str">
        <f t="shared" ca="1" si="3"/>
        <v>　</v>
      </c>
      <c r="Y13" s="498" t="str">
        <f t="shared" ca="1" si="4"/>
        <v>　</v>
      </c>
      <c r="Z13" s="498" t="str">
        <f t="shared" ca="1" si="4"/>
        <v>　</v>
      </c>
      <c r="AA13" s="498" t="str">
        <f t="shared" ca="1" si="4"/>
        <v>　</v>
      </c>
      <c r="AB13" s="498" t="str">
        <f t="shared" ca="1" si="4"/>
        <v>　</v>
      </c>
      <c r="AC13" s="498" t="str">
        <f t="shared" ca="1" si="4"/>
        <v>　</v>
      </c>
    </row>
    <row r="14" spans="1:29" ht="9.75" customHeight="1">
      <c r="A14" s="496">
        <v>5</v>
      </c>
      <c r="B14" s="498" t="str">
        <f t="shared" ca="1" si="6"/>
        <v>　</v>
      </c>
      <c r="C14" s="498" t="str">
        <f t="shared" ref="C14:C45" ca="1" si="7">INDIRECT(C$1&amp;"!"&amp;$B$8&amp;C$9+$A14-1)</f>
        <v>　</v>
      </c>
      <c r="D14" s="498" t="str">
        <f t="shared" ref="D14:W19" ca="1" si="8">INDIRECT(D$1&amp;"!"&amp;D$8&amp;D$9+$A14-1)</f>
        <v>　</v>
      </c>
      <c r="E14" s="498" t="str">
        <f t="shared" ca="1" si="8"/>
        <v>　</v>
      </c>
      <c r="F14" s="498" t="str">
        <f t="shared" ca="1" si="8"/>
        <v>　</v>
      </c>
      <c r="G14" s="498" t="str">
        <f t="shared" ca="1" si="8"/>
        <v>　</v>
      </c>
      <c r="H14" s="498" t="str">
        <f t="shared" ca="1" si="8"/>
        <v>　</v>
      </c>
      <c r="I14" s="498" t="str">
        <f t="shared" ca="1" si="8"/>
        <v>　</v>
      </c>
      <c r="J14" s="498" t="str">
        <f t="shared" ca="1" si="8"/>
        <v>　</v>
      </c>
      <c r="K14" s="498" t="str">
        <f t="shared" ca="1" si="8"/>
        <v>　</v>
      </c>
      <c r="L14" s="498" t="str">
        <f t="shared" ca="1" si="8"/>
        <v>　</v>
      </c>
      <c r="M14" s="498" t="str">
        <f t="shared" ca="1" si="8"/>
        <v>　</v>
      </c>
      <c r="N14" s="498" t="str">
        <f t="shared" ca="1" si="8"/>
        <v>　</v>
      </c>
      <c r="O14" s="498" t="str">
        <f t="shared" ca="1" si="8"/>
        <v>　</v>
      </c>
      <c r="P14" s="498" t="str">
        <f t="shared" ca="1" si="8"/>
        <v>　</v>
      </c>
      <c r="Q14" s="498" t="str">
        <f t="shared" ca="1" si="8"/>
        <v>　</v>
      </c>
      <c r="R14" s="498" t="str">
        <f t="shared" ca="1" si="8"/>
        <v>　</v>
      </c>
      <c r="S14" s="498" t="str">
        <f t="shared" ca="1" si="8"/>
        <v>　</v>
      </c>
      <c r="T14" s="498" t="str">
        <f t="shared" ca="1" si="8"/>
        <v>　</v>
      </c>
      <c r="U14" s="498" t="str">
        <f t="shared" ca="1" si="8"/>
        <v>　</v>
      </c>
      <c r="V14" s="498" t="str">
        <f t="shared" ca="1" si="8"/>
        <v>　</v>
      </c>
      <c r="W14" s="498" t="str">
        <f t="shared" ca="1" si="8"/>
        <v>　</v>
      </c>
      <c r="X14" s="498" t="str">
        <f t="shared" ca="1" si="3"/>
        <v>　</v>
      </c>
      <c r="Y14" s="497"/>
      <c r="Z14" s="498" t="str">
        <f t="shared" ref="Z14:AC29" ca="1" si="9">INDIRECT(Z$1&amp;"!"&amp;Z$8&amp;Z$9+$A14-1)</f>
        <v>　</v>
      </c>
      <c r="AA14" s="498" t="str">
        <f t="shared" ca="1" si="9"/>
        <v>　</v>
      </c>
      <c r="AB14" s="498" t="str">
        <f t="shared" ca="1" si="9"/>
        <v>　</v>
      </c>
      <c r="AC14" s="498" t="str">
        <f t="shared" ca="1" si="9"/>
        <v>　</v>
      </c>
    </row>
    <row r="15" spans="1:29" ht="9.75" customHeight="1">
      <c r="A15" s="496">
        <v>6</v>
      </c>
      <c r="B15" s="498" t="str">
        <f t="shared" ca="1" si="6"/>
        <v>　</v>
      </c>
      <c r="C15" s="498" t="str">
        <f t="shared" ca="1" si="7"/>
        <v>　</v>
      </c>
      <c r="D15" s="498" t="str">
        <f t="shared" ref="D15:P15" ca="1" si="10">INDIRECT(D$1&amp;"!"&amp;D$8&amp;D$9+$A15-1)</f>
        <v>　</v>
      </c>
      <c r="E15" s="498" t="str">
        <f t="shared" ca="1" si="10"/>
        <v>　</v>
      </c>
      <c r="F15" s="498" t="str">
        <f t="shared" ca="1" si="10"/>
        <v>　</v>
      </c>
      <c r="G15" s="498" t="str">
        <f t="shared" ca="1" si="10"/>
        <v>　</v>
      </c>
      <c r="H15" s="498" t="str">
        <f t="shared" ca="1" si="10"/>
        <v>　</v>
      </c>
      <c r="I15" s="498" t="str">
        <f t="shared" ca="1" si="10"/>
        <v>　</v>
      </c>
      <c r="J15" s="498" t="str">
        <f t="shared" ca="1" si="10"/>
        <v>　</v>
      </c>
      <c r="K15" s="498" t="str">
        <f t="shared" ca="1" si="10"/>
        <v>　</v>
      </c>
      <c r="L15" s="498" t="str">
        <f t="shared" ca="1" si="10"/>
        <v>　</v>
      </c>
      <c r="M15" s="498" t="str">
        <f t="shared" ca="1" si="10"/>
        <v>　</v>
      </c>
      <c r="N15" s="498" t="str">
        <f t="shared" ca="1" si="10"/>
        <v>　</v>
      </c>
      <c r="O15" s="498" t="str">
        <f t="shared" ca="1" si="10"/>
        <v>　</v>
      </c>
      <c r="P15" s="498" t="str">
        <f t="shared" ca="1" si="10"/>
        <v>　</v>
      </c>
      <c r="Q15" s="498" t="str">
        <f t="shared" ca="1" si="8"/>
        <v>　</v>
      </c>
      <c r="R15" s="498" t="str">
        <f t="shared" ca="1" si="8"/>
        <v>　</v>
      </c>
      <c r="S15" s="498" t="str">
        <f t="shared" ca="1" si="8"/>
        <v>　</v>
      </c>
      <c r="T15" s="498" t="str">
        <f t="shared" ca="1" si="8"/>
        <v>　</v>
      </c>
      <c r="U15" s="498" t="str">
        <f t="shared" ca="1" si="8"/>
        <v>　</v>
      </c>
      <c r="V15" s="498" t="str">
        <f t="shared" ca="1" si="8"/>
        <v>　</v>
      </c>
      <c r="W15" s="498" t="str">
        <f t="shared" ca="1" si="8"/>
        <v>　</v>
      </c>
      <c r="X15" s="497"/>
      <c r="Y15" s="497"/>
      <c r="Z15" s="498" t="str">
        <f t="shared" ca="1" si="9"/>
        <v>　</v>
      </c>
      <c r="AA15" s="498" t="str">
        <f t="shared" ca="1" si="9"/>
        <v>　</v>
      </c>
      <c r="AB15" s="498" t="str">
        <f t="shared" ca="1" si="9"/>
        <v>　</v>
      </c>
      <c r="AC15" s="498" t="str">
        <f t="shared" ca="1" si="9"/>
        <v>　</v>
      </c>
    </row>
    <row r="16" spans="1:29" ht="9.75" customHeight="1">
      <c r="A16" s="496">
        <v>7</v>
      </c>
      <c r="B16" s="498" t="str">
        <f t="shared" ca="1" si="6"/>
        <v>　</v>
      </c>
      <c r="C16" s="498" t="str">
        <f t="shared" ca="1" si="7"/>
        <v>　</v>
      </c>
      <c r="D16" s="498" t="str">
        <f t="shared" ref="D16:M17" ca="1" si="11">INDIRECT(D$1&amp;"!"&amp;D$8&amp;D$9+$A16-1)</f>
        <v>　</v>
      </c>
      <c r="E16" s="498" t="str">
        <f t="shared" ca="1" si="11"/>
        <v>　</v>
      </c>
      <c r="F16" s="498" t="str">
        <f t="shared" ca="1" si="11"/>
        <v>　</v>
      </c>
      <c r="G16" s="498" t="str">
        <f t="shared" ca="1" si="11"/>
        <v>　</v>
      </c>
      <c r="H16" s="498" t="str">
        <f t="shared" ca="1" si="11"/>
        <v>　</v>
      </c>
      <c r="I16" s="498" t="str">
        <f t="shared" ca="1" si="11"/>
        <v>　</v>
      </c>
      <c r="J16" s="498" t="str">
        <f t="shared" ca="1" si="11"/>
        <v>　</v>
      </c>
      <c r="K16" s="498" t="str">
        <f t="shared" ca="1" si="11"/>
        <v>　</v>
      </c>
      <c r="L16" s="498" t="str">
        <f t="shared" ca="1" si="11"/>
        <v>　</v>
      </c>
      <c r="M16" s="498" t="str">
        <f t="shared" ca="1" si="11"/>
        <v>　</v>
      </c>
      <c r="N16" s="498" t="str">
        <f t="shared" ref="N16:P17" ca="1" si="12">INDIRECT(N$1&amp;"!"&amp;N$8&amp;N$9+$A16-1)</f>
        <v>　</v>
      </c>
      <c r="O16" s="498" t="str">
        <f t="shared" ca="1" si="12"/>
        <v>　</v>
      </c>
      <c r="P16" s="498" t="str">
        <f t="shared" ca="1" si="12"/>
        <v>　</v>
      </c>
      <c r="Q16" s="498" t="str">
        <f t="shared" ca="1" si="8"/>
        <v>　</v>
      </c>
      <c r="R16" s="498" t="str">
        <f t="shared" ca="1" si="8"/>
        <v>　</v>
      </c>
      <c r="S16" s="498" t="str">
        <f t="shared" ca="1" si="8"/>
        <v>　</v>
      </c>
      <c r="T16" s="498" t="str">
        <f t="shared" ca="1" si="8"/>
        <v>　</v>
      </c>
      <c r="U16" s="498" t="str">
        <f t="shared" ca="1" si="8"/>
        <v>　</v>
      </c>
      <c r="V16" s="498" t="str">
        <f t="shared" ca="1" si="8"/>
        <v>　</v>
      </c>
      <c r="W16" s="497"/>
      <c r="X16" s="497"/>
      <c r="Y16" s="497"/>
      <c r="Z16" s="498" t="str">
        <f t="shared" ca="1" si="9"/>
        <v>　</v>
      </c>
      <c r="AA16" s="498" t="str">
        <f t="shared" ca="1" si="9"/>
        <v>　</v>
      </c>
      <c r="AB16" s="497"/>
      <c r="AC16" s="498" t="str">
        <f t="shared" ca="1" si="9"/>
        <v>　</v>
      </c>
    </row>
    <row r="17" spans="1:29" ht="9.75" customHeight="1">
      <c r="A17" s="496">
        <v>8</v>
      </c>
      <c r="B17" s="498" t="str">
        <f t="shared" ca="1" si="6"/>
        <v>　</v>
      </c>
      <c r="C17" s="498" t="str">
        <f t="shared" ca="1" si="7"/>
        <v>　</v>
      </c>
      <c r="D17" s="498" t="str">
        <f t="shared" ca="1" si="11"/>
        <v>　</v>
      </c>
      <c r="E17" s="498" t="str">
        <f t="shared" ca="1" si="11"/>
        <v>　</v>
      </c>
      <c r="F17" s="498" t="str">
        <f t="shared" ca="1" si="11"/>
        <v>　</v>
      </c>
      <c r="G17" s="498" t="str">
        <f t="shared" ca="1" si="11"/>
        <v>　</v>
      </c>
      <c r="H17" s="498" t="str">
        <f t="shared" ca="1" si="11"/>
        <v>　</v>
      </c>
      <c r="I17" s="498" t="str">
        <f t="shared" ca="1" si="11"/>
        <v>　</v>
      </c>
      <c r="J17" s="498" t="str">
        <f t="shared" ca="1" si="11"/>
        <v>　</v>
      </c>
      <c r="K17" s="498" t="str">
        <f t="shared" ca="1" si="11"/>
        <v>　</v>
      </c>
      <c r="L17" s="498" t="str">
        <f t="shared" ca="1" si="11"/>
        <v>　</v>
      </c>
      <c r="M17" s="498" t="str">
        <f t="shared" ca="1" si="11"/>
        <v>　</v>
      </c>
      <c r="N17" s="498" t="str">
        <f t="shared" ca="1" si="12"/>
        <v>　</v>
      </c>
      <c r="O17" s="498" t="str">
        <f t="shared" ca="1" si="12"/>
        <v>　</v>
      </c>
      <c r="P17" s="498" t="str">
        <f t="shared" ca="1" si="12"/>
        <v>　</v>
      </c>
      <c r="Q17" s="498" t="str">
        <f t="shared" ca="1" si="8"/>
        <v>　</v>
      </c>
      <c r="R17" s="498" t="str">
        <f t="shared" ca="1" si="8"/>
        <v>　</v>
      </c>
      <c r="S17" s="498" t="str">
        <f t="shared" ca="1" si="8"/>
        <v>　</v>
      </c>
      <c r="T17" s="498" t="str">
        <f t="shared" ca="1" si="8"/>
        <v>　</v>
      </c>
      <c r="U17" s="498" t="str">
        <f t="shared" ca="1" si="8"/>
        <v>　</v>
      </c>
      <c r="V17" s="498" t="str">
        <f t="shared" ca="1" si="8"/>
        <v>　</v>
      </c>
      <c r="W17" s="497"/>
      <c r="X17" s="497"/>
      <c r="Y17" s="497"/>
      <c r="Z17" s="498" t="str">
        <f t="shared" ca="1" si="9"/>
        <v>　</v>
      </c>
      <c r="AA17" s="498" t="str">
        <f t="shared" ca="1" si="9"/>
        <v>　</v>
      </c>
      <c r="AB17" s="497"/>
      <c r="AC17" s="498" t="str">
        <f t="shared" ca="1" si="9"/>
        <v>　</v>
      </c>
    </row>
    <row r="18" spans="1:29" ht="9.75" customHeight="1">
      <c r="A18" s="496">
        <v>9</v>
      </c>
      <c r="B18" s="498" t="str">
        <f t="shared" ca="1" si="6"/>
        <v>　</v>
      </c>
      <c r="C18" s="498" t="str">
        <f t="shared" ca="1" si="7"/>
        <v>　</v>
      </c>
      <c r="D18" s="498" t="str">
        <f t="shared" ref="D18:P18" ca="1" si="13">INDIRECT(D$1&amp;"!"&amp;D$8&amp;D$9+$A18-1)</f>
        <v>　</v>
      </c>
      <c r="E18" s="498" t="str">
        <f t="shared" ca="1" si="13"/>
        <v>　</v>
      </c>
      <c r="F18" s="498" t="str">
        <f t="shared" ca="1" si="13"/>
        <v>　</v>
      </c>
      <c r="G18" s="498" t="str">
        <f t="shared" ca="1" si="13"/>
        <v>　</v>
      </c>
      <c r="H18" s="498" t="str">
        <f t="shared" ca="1" si="13"/>
        <v>　</v>
      </c>
      <c r="I18" s="498" t="str">
        <f t="shared" ca="1" si="13"/>
        <v>　</v>
      </c>
      <c r="J18" s="498" t="str">
        <f t="shared" ca="1" si="13"/>
        <v>　</v>
      </c>
      <c r="K18" s="498" t="str">
        <f t="shared" ca="1" si="13"/>
        <v>　</v>
      </c>
      <c r="L18" s="498" t="str">
        <f t="shared" ca="1" si="13"/>
        <v>　</v>
      </c>
      <c r="M18" s="498" t="str">
        <f t="shared" ca="1" si="13"/>
        <v>　</v>
      </c>
      <c r="N18" s="498" t="str">
        <f t="shared" ca="1" si="13"/>
        <v>　</v>
      </c>
      <c r="O18" s="498" t="str">
        <f t="shared" ca="1" si="13"/>
        <v>　</v>
      </c>
      <c r="P18" s="498" t="str">
        <f t="shared" ca="1" si="13"/>
        <v>　</v>
      </c>
      <c r="Q18" s="498" t="str">
        <f t="shared" ca="1" si="8"/>
        <v>　</v>
      </c>
      <c r="R18" s="498" t="str">
        <f t="shared" ca="1" si="8"/>
        <v>　</v>
      </c>
      <c r="S18" s="498" t="str">
        <f t="shared" ca="1" si="8"/>
        <v>　</v>
      </c>
      <c r="T18" s="497"/>
      <c r="U18" s="498" t="str">
        <f t="shared" ca="1" si="8"/>
        <v>　</v>
      </c>
      <c r="V18" s="497"/>
      <c r="W18" s="497"/>
      <c r="X18" s="497"/>
      <c r="Y18" s="497"/>
      <c r="Z18" s="498" t="str">
        <f t="shared" ca="1" si="9"/>
        <v>　</v>
      </c>
      <c r="AA18" s="498" t="str">
        <f t="shared" ca="1" si="9"/>
        <v>　</v>
      </c>
      <c r="AB18" s="497"/>
      <c r="AC18" s="544" t="str">
        <f t="shared" ca="1" si="9"/>
        <v>　</v>
      </c>
    </row>
    <row r="19" spans="1:29" ht="9.75" customHeight="1">
      <c r="A19" s="496">
        <v>10</v>
      </c>
      <c r="B19" s="498" t="str">
        <f t="shared" ca="1" si="6"/>
        <v>　</v>
      </c>
      <c r="C19" s="498" t="str">
        <f t="shared" ca="1" si="7"/>
        <v>　</v>
      </c>
      <c r="D19" s="498" t="str">
        <f t="shared" ref="D19:P19" ca="1" si="14">INDIRECT(D$1&amp;"!"&amp;D$8&amp;D$9+$A19-1)</f>
        <v>　</v>
      </c>
      <c r="E19" s="498" t="str">
        <f t="shared" ca="1" si="14"/>
        <v>　</v>
      </c>
      <c r="F19" s="498" t="str">
        <f t="shared" ca="1" si="14"/>
        <v>　</v>
      </c>
      <c r="G19" s="498" t="str">
        <f t="shared" ca="1" si="14"/>
        <v>　</v>
      </c>
      <c r="H19" s="498" t="str">
        <f t="shared" ca="1" si="14"/>
        <v>　</v>
      </c>
      <c r="I19" s="498" t="str">
        <f t="shared" ca="1" si="14"/>
        <v>　</v>
      </c>
      <c r="J19" s="498" t="str">
        <f t="shared" ca="1" si="14"/>
        <v>　</v>
      </c>
      <c r="K19" s="498" t="str">
        <f t="shared" ca="1" si="14"/>
        <v>　</v>
      </c>
      <c r="L19" s="498" t="str">
        <f t="shared" ca="1" si="14"/>
        <v>　</v>
      </c>
      <c r="M19" s="498" t="str">
        <f t="shared" ca="1" si="14"/>
        <v>　</v>
      </c>
      <c r="N19" s="498" t="str">
        <f t="shared" ca="1" si="14"/>
        <v>　</v>
      </c>
      <c r="O19" s="498" t="str">
        <f t="shared" ca="1" si="14"/>
        <v>　</v>
      </c>
      <c r="P19" s="498" t="str">
        <f t="shared" ca="1" si="14"/>
        <v>　</v>
      </c>
      <c r="Q19" s="498" t="str">
        <f t="shared" ca="1" si="8"/>
        <v>　</v>
      </c>
      <c r="R19" s="497"/>
      <c r="S19" s="497"/>
      <c r="T19" s="497"/>
      <c r="U19" s="497"/>
      <c r="V19" s="497"/>
      <c r="W19" s="497"/>
      <c r="X19" s="497"/>
      <c r="Y19" s="497"/>
      <c r="Z19" s="498" t="str">
        <f t="shared" ca="1" si="9"/>
        <v>　</v>
      </c>
      <c r="AA19" s="497"/>
      <c r="AB19" s="497"/>
      <c r="AC19" s="497"/>
    </row>
    <row r="20" spans="1:29" ht="9.75" customHeight="1">
      <c r="A20" s="496">
        <v>11</v>
      </c>
      <c r="B20" s="498" t="str">
        <f t="shared" ca="1" si="6"/>
        <v>　</v>
      </c>
      <c r="C20" s="498" t="str">
        <f t="shared" ca="1" si="7"/>
        <v>　</v>
      </c>
      <c r="D20" s="498" t="str">
        <f t="shared" ref="D20:P21" ca="1" si="15">INDIRECT(D$1&amp;"!"&amp;D$8&amp;D$9+$A20-1)</f>
        <v>　</v>
      </c>
      <c r="E20" s="498" t="str">
        <f t="shared" ca="1" si="15"/>
        <v>　</v>
      </c>
      <c r="F20" s="498" t="str">
        <f t="shared" ca="1" si="15"/>
        <v>　</v>
      </c>
      <c r="G20" s="498" t="str">
        <f t="shared" ca="1" si="15"/>
        <v>　</v>
      </c>
      <c r="H20" s="498" t="str">
        <f t="shared" ca="1" si="15"/>
        <v>　</v>
      </c>
      <c r="I20" s="498" t="str">
        <f t="shared" ca="1" si="15"/>
        <v>　</v>
      </c>
      <c r="J20" s="498" t="str">
        <f t="shared" ca="1" si="15"/>
        <v>　</v>
      </c>
      <c r="K20" s="498" t="str">
        <f t="shared" ca="1" si="15"/>
        <v>　</v>
      </c>
      <c r="L20" s="498" t="str">
        <f t="shared" ca="1" si="15"/>
        <v>　</v>
      </c>
      <c r="M20" s="498" t="str">
        <f t="shared" ca="1" si="15"/>
        <v>　</v>
      </c>
      <c r="N20" s="498" t="str">
        <f t="shared" ca="1" si="15"/>
        <v>　</v>
      </c>
      <c r="O20" s="498" t="str">
        <f t="shared" ca="1" si="15"/>
        <v>　</v>
      </c>
      <c r="P20" s="498" t="str">
        <f t="shared" ca="1" si="15"/>
        <v>　</v>
      </c>
      <c r="Q20" s="497"/>
      <c r="R20" s="497"/>
      <c r="S20" s="497"/>
      <c r="T20" s="497"/>
      <c r="U20" s="497"/>
      <c r="V20" s="497"/>
      <c r="W20" s="497"/>
      <c r="X20" s="497"/>
      <c r="Y20" s="497"/>
      <c r="Z20" s="498" t="str">
        <f t="shared" ca="1" si="9"/>
        <v>　</v>
      </c>
      <c r="AA20" s="497"/>
      <c r="AB20" s="497"/>
      <c r="AC20" s="497"/>
    </row>
    <row r="21" spans="1:29" ht="9.75" customHeight="1">
      <c r="A21" s="496">
        <v>12</v>
      </c>
      <c r="B21" s="498" t="str">
        <f t="shared" ca="1" si="6"/>
        <v>　</v>
      </c>
      <c r="C21" s="498" t="str">
        <f t="shared" ca="1" si="7"/>
        <v>　</v>
      </c>
      <c r="D21" s="498" t="str">
        <f t="shared" ca="1" si="15"/>
        <v>　</v>
      </c>
      <c r="E21" s="498" t="str">
        <f t="shared" ca="1" si="15"/>
        <v>　</v>
      </c>
      <c r="F21" s="498" t="str">
        <f t="shared" ca="1" si="15"/>
        <v>　</v>
      </c>
      <c r="G21" s="498" t="str">
        <f t="shared" ca="1" si="15"/>
        <v>　</v>
      </c>
      <c r="H21" s="498" t="str">
        <f t="shared" ca="1" si="15"/>
        <v>　</v>
      </c>
      <c r="I21" s="498" t="str">
        <f t="shared" ca="1" si="15"/>
        <v>　</v>
      </c>
      <c r="J21" s="498" t="str">
        <f t="shared" ca="1" si="15"/>
        <v>　</v>
      </c>
      <c r="K21" s="498" t="str">
        <f t="shared" ca="1" si="15"/>
        <v>　</v>
      </c>
      <c r="L21" s="498" t="str">
        <f t="shared" ca="1" si="15"/>
        <v>　</v>
      </c>
      <c r="M21" s="498" t="str">
        <f t="shared" ca="1" si="15"/>
        <v>　</v>
      </c>
      <c r="N21" s="498" t="str">
        <f t="shared" ca="1" si="15"/>
        <v>　</v>
      </c>
      <c r="O21" s="498" t="str">
        <f t="shared" ca="1" si="15"/>
        <v>　</v>
      </c>
      <c r="P21" s="498" t="str">
        <f t="shared" ca="1" si="15"/>
        <v>　</v>
      </c>
      <c r="Q21" s="497"/>
      <c r="R21" s="497"/>
      <c r="S21" s="497"/>
      <c r="T21" s="497"/>
      <c r="U21" s="497"/>
      <c r="V21" s="497"/>
      <c r="W21" s="497"/>
      <c r="X21" s="497"/>
      <c r="Y21" s="497"/>
      <c r="Z21" s="498" t="str">
        <f t="shared" ca="1" si="9"/>
        <v>　</v>
      </c>
      <c r="AA21" s="497"/>
      <c r="AB21" s="497"/>
      <c r="AC21" s="497"/>
    </row>
    <row r="22" spans="1:29" ht="9.75" customHeight="1">
      <c r="A22" s="496">
        <v>13</v>
      </c>
      <c r="B22" s="498" t="str">
        <f t="shared" ca="1" si="6"/>
        <v>　</v>
      </c>
      <c r="C22" s="498" t="str">
        <f t="shared" ca="1" si="7"/>
        <v>　</v>
      </c>
      <c r="D22" s="498" t="str">
        <f t="shared" ref="D22:G23" ca="1" si="16">INDIRECT(D$1&amp;"!"&amp;D$8&amp;D$9+$A22-1)</f>
        <v>　</v>
      </c>
      <c r="E22" s="498" t="str">
        <f t="shared" ca="1" si="16"/>
        <v>　</v>
      </c>
      <c r="F22" s="498" t="str">
        <f t="shared" ca="1" si="16"/>
        <v>　</v>
      </c>
      <c r="G22" s="498" t="str">
        <f t="shared" ca="1" si="16"/>
        <v>　</v>
      </c>
      <c r="H22" s="497"/>
      <c r="I22" s="498" t="str">
        <f t="shared" ref="I22:P22" ca="1" si="17">INDIRECT(I$1&amp;"!"&amp;I$8&amp;I$9+$A22-1)</f>
        <v>　</v>
      </c>
      <c r="J22" s="498" t="str">
        <f t="shared" ca="1" si="17"/>
        <v>　</v>
      </c>
      <c r="K22" s="498" t="str">
        <f t="shared" ca="1" si="17"/>
        <v>　</v>
      </c>
      <c r="L22" s="544" t="str">
        <f t="shared" ca="1" si="17"/>
        <v>　</v>
      </c>
      <c r="M22" s="544" t="str">
        <f t="shared" ca="1" si="17"/>
        <v>　</v>
      </c>
      <c r="N22" s="544" t="str">
        <f t="shared" ca="1" si="17"/>
        <v>　</v>
      </c>
      <c r="O22" s="544" t="str">
        <f t="shared" ca="1" si="17"/>
        <v>　</v>
      </c>
      <c r="P22" s="544" t="str">
        <f t="shared" ca="1" si="17"/>
        <v>　</v>
      </c>
      <c r="Q22" s="497"/>
      <c r="R22" s="497"/>
      <c r="S22" s="497"/>
      <c r="T22" s="497"/>
      <c r="U22" s="497"/>
      <c r="V22" s="497"/>
      <c r="W22" s="497"/>
      <c r="X22" s="497"/>
      <c r="Y22" s="497"/>
      <c r="Z22" s="498" t="str">
        <f t="shared" ca="1" si="9"/>
        <v>　</v>
      </c>
      <c r="AA22" s="497"/>
      <c r="AB22" s="497"/>
      <c r="AC22" s="497"/>
    </row>
    <row r="23" spans="1:29" ht="9.75" customHeight="1">
      <c r="A23" s="496">
        <v>14</v>
      </c>
      <c r="B23" s="498" t="str">
        <f t="shared" ca="1" si="6"/>
        <v>　</v>
      </c>
      <c r="C23" s="498" t="str">
        <f t="shared" ca="1" si="7"/>
        <v>　</v>
      </c>
      <c r="D23" s="498" t="str">
        <f t="shared" ca="1" si="16"/>
        <v>　</v>
      </c>
      <c r="E23" s="498" t="str">
        <f t="shared" ca="1" si="16"/>
        <v>　</v>
      </c>
      <c r="F23" s="498" t="str">
        <f t="shared" ca="1" si="16"/>
        <v>　</v>
      </c>
      <c r="G23" s="498" t="str">
        <f t="shared" ca="1" si="16"/>
        <v>　</v>
      </c>
      <c r="H23" s="497"/>
      <c r="I23" s="498" t="str">
        <f t="shared" ref="I23:K25" ca="1" si="18">INDIRECT(I$1&amp;"!"&amp;I$8&amp;I$9+$A23-1)</f>
        <v>　</v>
      </c>
      <c r="J23" s="498" t="str">
        <f t="shared" ca="1" si="18"/>
        <v>　</v>
      </c>
      <c r="K23" s="498" t="str">
        <f t="shared" ca="1" si="18"/>
        <v>　</v>
      </c>
      <c r="L23" s="497"/>
      <c r="M23" s="497"/>
      <c r="N23" s="497"/>
      <c r="O23" s="497"/>
      <c r="P23" s="497"/>
      <c r="Q23" s="497"/>
      <c r="R23" s="497"/>
      <c r="S23" s="497"/>
      <c r="T23" s="497"/>
      <c r="U23" s="497"/>
      <c r="V23" s="497"/>
      <c r="W23" s="497"/>
      <c r="X23" s="497"/>
      <c r="Y23" s="497"/>
      <c r="Z23" s="498" t="str">
        <f t="shared" ca="1" si="9"/>
        <v>　</v>
      </c>
      <c r="AA23" s="498" t="str">
        <f t="shared" ca="1" si="9"/>
        <v>　</v>
      </c>
      <c r="AB23" s="497"/>
      <c r="AC23" s="498" t="str">
        <f t="shared" ca="1" si="9"/>
        <v>　</v>
      </c>
    </row>
    <row r="24" spans="1:29" ht="9.75" customHeight="1">
      <c r="A24" s="496">
        <v>15</v>
      </c>
      <c r="B24" s="498" t="str">
        <f t="shared" ca="1" si="6"/>
        <v>　</v>
      </c>
      <c r="C24" s="498" t="str">
        <f t="shared" ca="1" si="7"/>
        <v>　</v>
      </c>
      <c r="D24" s="498" t="str">
        <f t="shared" ref="D24:F26" ca="1" si="19">INDIRECT(D$1&amp;"!"&amp;D$8&amp;D$9+$A24-1)</f>
        <v>　</v>
      </c>
      <c r="E24" s="498" t="str">
        <f t="shared" ca="1" si="19"/>
        <v>　</v>
      </c>
      <c r="F24" s="498" t="str">
        <f t="shared" ca="1" si="19"/>
        <v>　</v>
      </c>
      <c r="G24" s="497"/>
      <c r="H24" s="497"/>
      <c r="I24" s="498" t="str">
        <f t="shared" ca="1" si="18"/>
        <v>　</v>
      </c>
      <c r="J24" s="498" t="str">
        <f t="shared" ca="1" si="18"/>
        <v>　</v>
      </c>
      <c r="K24" s="498" t="str">
        <f t="shared" ca="1" si="18"/>
        <v>　</v>
      </c>
      <c r="L24" s="497"/>
      <c r="M24" s="497"/>
      <c r="N24" s="497"/>
      <c r="O24" s="497"/>
      <c r="P24" s="497"/>
      <c r="Q24" s="497"/>
      <c r="R24" s="497"/>
      <c r="S24" s="497"/>
      <c r="T24" s="497"/>
      <c r="U24" s="497"/>
      <c r="V24" s="497"/>
      <c r="W24" s="497"/>
      <c r="X24" s="497"/>
      <c r="Y24" s="497"/>
      <c r="Z24" s="498" t="str">
        <f t="shared" ca="1" si="9"/>
        <v>　</v>
      </c>
      <c r="AA24" s="498" t="str">
        <f t="shared" ca="1" si="9"/>
        <v>　</v>
      </c>
      <c r="AB24" s="497"/>
      <c r="AC24" s="498" t="str">
        <f t="shared" ca="1" si="9"/>
        <v>　</v>
      </c>
    </row>
    <row r="25" spans="1:29" ht="9.75" customHeight="1">
      <c r="A25" s="496">
        <v>16</v>
      </c>
      <c r="B25" s="498" t="str">
        <f t="shared" ca="1" si="6"/>
        <v>　</v>
      </c>
      <c r="C25" s="498" t="str">
        <f t="shared" ca="1" si="7"/>
        <v>　</v>
      </c>
      <c r="D25" s="498" t="str">
        <f t="shared" ca="1" si="19"/>
        <v>　</v>
      </c>
      <c r="E25" s="498" t="str">
        <f t="shared" ca="1" si="19"/>
        <v>　</v>
      </c>
      <c r="F25" s="498" t="str">
        <f t="shared" ca="1" si="19"/>
        <v>　</v>
      </c>
      <c r="G25" s="497"/>
      <c r="H25" s="497"/>
      <c r="I25" s="498" t="str">
        <f t="shared" ca="1" si="18"/>
        <v>　</v>
      </c>
      <c r="J25" s="544" t="str">
        <f t="shared" ca="1" si="18"/>
        <v>　</v>
      </c>
      <c r="K25" s="544" t="str">
        <f t="shared" ca="1" si="18"/>
        <v>　</v>
      </c>
      <c r="L25" s="497"/>
      <c r="M25" s="497"/>
      <c r="N25" s="497"/>
      <c r="O25" s="497"/>
      <c r="P25" s="497"/>
      <c r="Q25" s="497"/>
      <c r="R25" s="497"/>
      <c r="S25" s="497"/>
      <c r="T25" s="497"/>
      <c r="U25" s="497"/>
      <c r="V25" s="497"/>
      <c r="W25" s="497"/>
      <c r="X25" s="497"/>
      <c r="Y25" s="497"/>
      <c r="Z25" s="498" t="str">
        <f t="shared" ca="1" si="9"/>
        <v>　</v>
      </c>
      <c r="AA25" s="498" t="str">
        <f t="shared" ca="1" si="9"/>
        <v>　</v>
      </c>
      <c r="AB25" s="497"/>
      <c r="AC25" s="498" t="str">
        <f t="shared" ca="1" si="9"/>
        <v>　</v>
      </c>
    </row>
    <row r="26" spans="1:29" ht="9.75" customHeight="1">
      <c r="A26" s="496">
        <v>17</v>
      </c>
      <c r="B26" s="498" t="str">
        <f t="shared" ca="1" si="6"/>
        <v>　</v>
      </c>
      <c r="C26" s="498" t="str">
        <f t="shared" ca="1" si="7"/>
        <v>　</v>
      </c>
      <c r="D26" s="498" t="str">
        <f t="shared" ca="1" si="19"/>
        <v>　</v>
      </c>
      <c r="E26" s="498" t="str">
        <f t="shared" ca="1" si="19"/>
        <v>　</v>
      </c>
      <c r="F26" s="498" t="str">
        <f t="shared" ca="1" si="19"/>
        <v>　</v>
      </c>
      <c r="G26" s="497"/>
      <c r="H26" s="497"/>
      <c r="I26" s="497"/>
      <c r="J26" s="497"/>
      <c r="K26" s="497"/>
      <c r="L26" s="497"/>
      <c r="M26" s="497"/>
      <c r="N26" s="497"/>
      <c r="O26" s="497"/>
      <c r="P26" s="497"/>
      <c r="Q26" s="497"/>
      <c r="R26" s="497"/>
      <c r="S26" s="497"/>
      <c r="T26" s="497"/>
      <c r="U26" s="497"/>
      <c r="V26" s="497"/>
      <c r="W26" s="497"/>
      <c r="X26" s="497"/>
      <c r="Y26" s="497"/>
      <c r="Z26" s="497"/>
      <c r="AA26" s="498" t="str">
        <f t="shared" ca="1" si="9"/>
        <v>　</v>
      </c>
      <c r="AB26" s="497"/>
      <c r="AC26" s="498" t="str">
        <f t="shared" ca="1" si="9"/>
        <v>　</v>
      </c>
    </row>
    <row r="27" spans="1:29" ht="9.75" customHeight="1">
      <c r="A27" s="496">
        <v>18</v>
      </c>
      <c r="B27" s="498" t="str">
        <f t="shared" ca="1" si="6"/>
        <v>　</v>
      </c>
      <c r="C27" s="498" t="str">
        <f t="shared" ca="1" si="7"/>
        <v>　</v>
      </c>
      <c r="D27" s="498" t="str">
        <f ca="1">INDIRECT(D$1&amp;"!"&amp;D$8&amp;D$9+$A27-1)</f>
        <v>　</v>
      </c>
      <c r="E27" s="497"/>
      <c r="F27" s="498" t="str">
        <f ca="1">INDIRECT(F$1&amp;"!"&amp;F$8&amp;F$9+$A27-1)</f>
        <v>　</v>
      </c>
      <c r="G27" s="497"/>
      <c r="H27" s="497"/>
      <c r="I27" s="497"/>
      <c r="J27" s="497"/>
      <c r="K27" s="497"/>
      <c r="L27" s="497"/>
      <c r="M27" s="497"/>
      <c r="N27" s="497"/>
      <c r="O27" s="497"/>
      <c r="P27" s="497"/>
      <c r="Q27" s="497"/>
      <c r="R27" s="497"/>
      <c r="S27" s="497"/>
      <c r="T27" s="497"/>
      <c r="U27" s="497"/>
      <c r="V27" s="497"/>
      <c r="W27" s="497"/>
      <c r="X27" s="497"/>
      <c r="Y27" s="497"/>
      <c r="Z27" s="497"/>
      <c r="AA27" s="498" t="str">
        <f t="shared" ca="1" si="9"/>
        <v>　</v>
      </c>
      <c r="AB27" s="497"/>
      <c r="AC27" s="498" t="str">
        <f t="shared" ca="1" si="9"/>
        <v>　</v>
      </c>
    </row>
    <row r="28" spans="1:29" ht="9.75" customHeight="1">
      <c r="A28" s="496">
        <v>19</v>
      </c>
      <c r="B28" s="498" t="str">
        <f t="shared" ca="1" si="6"/>
        <v>　</v>
      </c>
      <c r="C28" s="498" t="str">
        <f t="shared" ca="1" si="7"/>
        <v>　</v>
      </c>
      <c r="D28" s="498" t="str">
        <f ca="1">INDIRECT(D$1&amp;"!"&amp;D$8&amp;D$9+$A28-1)</f>
        <v>　</v>
      </c>
      <c r="E28" s="497"/>
      <c r="F28" s="498" t="str">
        <f ca="1">INDIRECT(F$1&amp;"!"&amp;F$8&amp;F$9+$A28-1)</f>
        <v>　</v>
      </c>
      <c r="G28" s="497"/>
      <c r="H28" s="497"/>
      <c r="I28" s="497"/>
      <c r="J28" s="497"/>
      <c r="K28" s="497"/>
      <c r="L28" s="497"/>
      <c r="M28" s="497"/>
      <c r="N28" s="497"/>
      <c r="O28" s="497"/>
      <c r="P28" s="497"/>
      <c r="Q28" s="497"/>
      <c r="R28" s="497"/>
      <c r="S28" s="497"/>
      <c r="T28" s="497"/>
      <c r="U28" s="497"/>
      <c r="V28" s="497"/>
      <c r="W28" s="497"/>
      <c r="X28" s="497"/>
      <c r="Y28" s="497"/>
      <c r="Z28" s="497"/>
      <c r="AA28" s="498" t="str">
        <f t="shared" ca="1" si="9"/>
        <v>　</v>
      </c>
      <c r="AB28" s="497"/>
      <c r="AC28" s="498" t="str">
        <f t="shared" ca="1" si="9"/>
        <v>　</v>
      </c>
    </row>
    <row r="29" spans="1:29" ht="9.75" customHeight="1">
      <c r="A29" s="496">
        <v>20</v>
      </c>
      <c r="B29" s="498" t="str">
        <f t="shared" ca="1" si="6"/>
        <v>　</v>
      </c>
      <c r="C29" s="498" t="str">
        <f t="shared" ca="1" si="7"/>
        <v>　</v>
      </c>
      <c r="D29" s="498" t="str">
        <f ca="1">INDIRECT(D$1&amp;"!"&amp;D$8&amp;D$9+$A29-1)</f>
        <v>　</v>
      </c>
      <c r="E29" s="497"/>
      <c r="F29" s="497"/>
      <c r="G29" s="497"/>
      <c r="H29" s="497"/>
      <c r="I29" s="497"/>
      <c r="J29" s="497"/>
      <c r="K29" s="497"/>
      <c r="L29" s="497"/>
      <c r="M29" s="497"/>
      <c r="N29" s="497"/>
      <c r="O29" s="497"/>
      <c r="P29" s="497"/>
      <c r="Q29" s="497"/>
      <c r="R29" s="497"/>
      <c r="S29" s="497"/>
      <c r="T29" s="497"/>
      <c r="U29" s="497"/>
      <c r="V29" s="497"/>
      <c r="W29" s="497"/>
      <c r="X29" s="497"/>
      <c r="Y29" s="497"/>
      <c r="Z29" s="497"/>
      <c r="AA29" s="498" t="str">
        <f t="shared" ca="1" si="9"/>
        <v>　</v>
      </c>
      <c r="AB29" s="497"/>
      <c r="AC29" s="498" t="str">
        <f t="shared" ca="1" si="9"/>
        <v>　</v>
      </c>
    </row>
    <row r="30" spans="1:29" ht="9.75" customHeight="1">
      <c r="A30" s="496">
        <v>21</v>
      </c>
      <c r="B30" s="498" t="str">
        <f t="shared" ca="1" si="6"/>
        <v>　</v>
      </c>
      <c r="C30" s="498" t="str">
        <f t="shared" ca="1" si="7"/>
        <v>　</v>
      </c>
      <c r="D30" s="497"/>
      <c r="E30" s="497"/>
      <c r="F30" s="497"/>
      <c r="G30" s="497"/>
      <c r="H30" s="497"/>
      <c r="I30" s="499" t="str">
        <f t="shared" ref="I30:I39" ca="1" si="20">INDIRECT(I$1&amp;"!"&amp;I$8&amp;I$9+$A30-1)</f>
        <v>　</v>
      </c>
      <c r="J30" s="497"/>
      <c r="K30" s="497"/>
      <c r="L30" s="497"/>
      <c r="M30" s="497"/>
      <c r="N30" s="497"/>
      <c r="O30" s="497"/>
      <c r="P30" s="497"/>
      <c r="Q30" s="497"/>
      <c r="R30" s="497"/>
      <c r="S30" s="497"/>
      <c r="T30" s="497"/>
      <c r="U30" s="497"/>
      <c r="V30" s="497"/>
      <c r="W30" s="497"/>
      <c r="X30" s="497"/>
      <c r="Y30" s="497"/>
      <c r="Z30" s="497"/>
      <c r="AA30" s="498" t="str">
        <f t="shared" ref="AA30:AC31" ca="1" si="21">INDIRECT(AA$1&amp;"!"&amp;AA$8&amp;AA$9+$A30-1)</f>
        <v>　</v>
      </c>
      <c r="AB30" s="497"/>
      <c r="AC30" s="498" t="str">
        <f t="shared" ca="1" si="21"/>
        <v>　</v>
      </c>
    </row>
    <row r="31" spans="1:29" ht="9.75" customHeight="1">
      <c r="A31" s="496">
        <v>22</v>
      </c>
      <c r="B31" s="498" t="str">
        <f t="shared" ca="1" si="6"/>
        <v>　</v>
      </c>
      <c r="C31" s="498" t="str">
        <f t="shared" ca="1" si="7"/>
        <v>　</v>
      </c>
      <c r="D31" s="497"/>
      <c r="E31" s="497"/>
      <c r="F31" s="497"/>
      <c r="G31" s="497"/>
      <c r="H31" s="497"/>
      <c r="I31" s="498" t="str">
        <f t="shared" ca="1" si="20"/>
        <v>　</v>
      </c>
      <c r="J31" s="497"/>
      <c r="K31" s="497"/>
      <c r="L31" s="497"/>
      <c r="M31" s="497"/>
      <c r="N31" s="497"/>
      <c r="O31" s="497"/>
      <c r="P31" s="497"/>
      <c r="Q31" s="497"/>
      <c r="R31" s="497"/>
      <c r="S31" s="497"/>
      <c r="T31" s="497"/>
      <c r="U31" s="497"/>
      <c r="V31" s="497"/>
      <c r="W31" s="497"/>
      <c r="X31" s="497"/>
      <c r="Y31" s="497"/>
      <c r="Z31" s="497"/>
      <c r="AA31" s="498" t="str">
        <f t="shared" ca="1" si="21"/>
        <v>　</v>
      </c>
      <c r="AB31" s="497"/>
      <c r="AC31" s="544" t="str">
        <f t="shared" ca="1" si="21"/>
        <v>　</v>
      </c>
    </row>
    <row r="32" spans="1:29" ht="9.75" customHeight="1">
      <c r="A32" s="496">
        <v>23</v>
      </c>
      <c r="B32" s="498" t="str">
        <f t="shared" ca="1" si="6"/>
        <v>　</v>
      </c>
      <c r="C32" s="498" t="str">
        <f t="shared" ca="1" si="7"/>
        <v>　</v>
      </c>
      <c r="D32" s="497"/>
      <c r="E32" s="497"/>
      <c r="F32" s="497"/>
      <c r="G32" s="497"/>
      <c r="H32" s="497"/>
      <c r="I32" s="498" t="str">
        <f t="shared" ca="1" si="20"/>
        <v>　</v>
      </c>
      <c r="J32" s="497"/>
      <c r="K32" s="497"/>
      <c r="L32" s="497"/>
      <c r="M32" s="497"/>
      <c r="N32" s="497"/>
      <c r="O32" s="497"/>
      <c r="P32" s="497"/>
      <c r="Q32" s="497"/>
      <c r="R32" s="497"/>
      <c r="S32" s="497"/>
      <c r="T32" s="497"/>
      <c r="U32" s="497"/>
      <c r="V32" s="497"/>
      <c r="W32" s="497"/>
      <c r="X32" s="497"/>
      <c r="Y32" s="497"/>
      <c r="Z32" s="497"/>
      <c r="AA32" s="497"/>
      <c r="AB32" s="497"/>
      <c r="AC32" s="497"/>
    </row>
    <row r="33" spans="1:29" ht="9.75" customHeight="1">
      <c r="A33" s="496">
        <v>24</v>
      </c>
      <c r="B33" s="498" t="str">
        <f t="shared" ca="1" si="6"/>
        <v>　</v>
      </c>
      <c r="C33" s="498" t="str">
        <f t="shared" ca="1" si="7"/>
        <v>　</v>
      </c>
      <c r="D33" s="497"/>
      <c r="E33" s="497"/>
      <c r="F33" s="497"/>
      <c r="G33" s="497"/>
      <c r="H33" s="497"/>
      <c r="I33" s="498" t="str">
        <f t="shared" ca="1" si="20"/>
        <v>　</v>
      </c>
      <c r="J33" s="497"/>
      <c r="K33" s="497"/>
      <c r="L33" s="497"/>
      <c r="M33" s="497"/>
      <c r="N33" s="497"/>
      <c r="O33" s="497"/>
      <c r="P33" s="497"/>
      <c r="Q33" s="497"/>
      <c r="R33" s="497"/>
      <c r="S33" s="497"/>
      <c r="T33" s="497"/>
      <c r="U33" s="497"/>
      <c r="V33" s="497"/>
      <c r="W33" s="497"/>
      <c r="X33" s="497"/>
      <c r="Y33" s="497"/>
      <c r="Z33" s="497"/>
      <c r="AA33" s="497"/>
      <c r="AB33" s="497"/>
      <c r="AC33" s="497"/>
    </row>
    <row r="34" spans="1:29" ht="9.75" customHeight="1">
      <c r="A34" s="496">
        <v>25</v>
      </c>
      <c r="B34" s="498" t="str">
        <f t="shared" ca="1" si="6"/>
        <v>　</v>
      </c>
      <c r="C34" s="498" t="str">
        <f t="shared" ca="1" si="7"/>
        <v>　</v>
      </c>
      <c r="D34" s="497"/>
      <c r="E34" s="497"/>
      <c r="F34" s="497"/>
      <c r="G34" s="497"/>
      <c r="H34" s="497"/>
      <c r="I34" s="498" t="str">
        <f t="shared" ca="1" si="20"/>
        <v>　</v>
      </c>
      <c r="J34" s="497"/>
      <c r="K34" s="497"/>
      <c r="L34" s="497"/>
      <c r="M34" s="497"/>
      <c r="N34" s="497"/>
      <c r="O34" s="497"/>
      <c r="P34" s="497"/>
      <c r="Q34" s="497"/>
      <c r="R34" s="497"/>
      <c r="S34" s="497"/>
      <c r="T34" s="497"/>
      <c r="U34" s="497"/>
      <c r="V34" s="497"/>
      <c r="W34" s="497"/>
      <c r="X34" s="497"/>
      <c r="Y34" s="497"/>
      <c r="Z34" s="497"/>
      <c r="AA34" s="497"/>
      <c r="AB34" s="497"/>
      <c r="AC34" s="497"/>
    </row>
    <row r="35" spans="1:29" ht="9.75" customHeight="1">
      <c r="A35" s="496">
        <v>26</v>
      </c>
      <c r="B35" s="498" t="str">
        <f t="shared" ca="1" si="6"/>
        <v>　</v>
      </c>
      <c r="C35" s="498" t="str">
        <f t="shared" ca="1" si="7"/>
        <v>　</v>
      </c>
      <c r="D35" s="497"/>
      <c r="E35" s="497"/>
      <c r="F35" s="497"/>
      <c r="G35" s="497"/>
      <c r="H35" s="497"/>
      <c r="I35" s="498" t="str">
        <f t="shared" ca="1" si="20"/>
        <v>　</v>
      </c>
      <c r="J35" s="497"/>
      <c r="K35" s="497"/>
      <c r="L35" s="497"/>
      <c r="M35" s="497"/>
      <c r="N35" s="497"/>
      <c r="O35" s="497"/>
      <c r="P35" s="497"/>
      <c r="Q35" s="497"/>
      <c r="R35" s="497"/>
      <c r="S35" s="497"/>
      <c r="T35" s="497"/>
      <c r="U35" s="497"/>
      <c r="V35" s="497"/>
      <c r="W35" s="497"/>
      <c r="X35" s="497"/>
      <c r="Y35" s="497"/>
      <c r="Z35" s="497"/>
      <c r="AA35" s="497"/>
      <c r="AB35" s="497"/>
      <c r="AC35" s="497"/>
    </row>
    <row r="36" spans="1:29" ht="9.75" customHeight="1">
      <c r="A36" s="496">
        <v>27</v>
      </c>
      <c r="B36" s="498" t="str">
        <f t="shared" ca="1" si="6"/>
        <v>　</v>
      </c>
      <c r="C36" s="498" t="str">
        <f t="shared" ca="1" si="7"/>
        <v>　</v>
      </c>
      <c r="D36" s="497"/>
      <c r="E36" s="497"/>
      <c r="F36" s="497"/>
      <c r="G36" s="497"/>
      <c r="H36" s="497"/>
      <c r="I36" s="498" t="str">
        <f t="shared" ca="1" si="20"/>
        <v>　</v>
      </c>
      <c r="J36" s="497"/>
      <c r="K36" s="497"/>
      <c r="L36" s="497"/>
      <c r="M36" s="497"/>
      <c r="N36" s="497"/>
      <c r="O36" s="497"/>
      <c r="P36" s="497"/>
      <c r="Q36" s="497"/>
      <c r="R36" s="497"/>
      <c r="S36" s="497"/>
      <c r="T36" s="497"/>
      <c r="U36" s="497"/>
      <c r="V36" s="497"/>
      <c r="W36" s="497"/>
      <c r="X36" s="497"/>
      <c r="Y36" s="497"/>
      <c r="Z36" s="497"/>
      <c r="AA36" s="497"/>
      <c r="AB36" s="497"/>
      <c r="AC36" s="497"/>
    </row>
    <row r="37" spans="1:29" ht="9.75" customHeight="1">
      <c r="A37" s="496">
        <v>28</v>
      </c>
      <c r="B37" s="498" t="str">
        <f t="shared" ca="1" si="6"/>
        <v>　</v>
      </c>
      <c r="C37" s="498" t="str">
        <f t="shared" ca="1" si="7"/>
        <v>　</v>
      </c>
      <c r="D37" s="497"/>
      <c r="E37" s="497"/>
      <c r="F37" s="497"/>
      <c r="G37" s="497"/>
      <c r="H37" s="497"/>
      <c r="I37" s="498" t="str">
        <f t="shared" ca="1" si="20"/>
        <v>　</v>
      </c>
      <c r="J37" s="497"/>
      <c r="K37" s="497"/>
      <c r="L37" s="497"/>
      <c r="M37" s="497"/>
      <c r="N37" s="497"/>
      <c r="O37" s="497"/>
      <c r="P37" s="497"/>
      <c r="Q37" s="497"/>
      <c r="R37" s="497"/>
      <c r="S37" s="497"/>
      <c r="T37" s="497"/>
      <c r="U37" s="497"/>
      <c r="V37" s="497"/>
      <c r="W37" s="497"/>
      <c r="X37" s="497"/>
      <c r="Y37" s="497"/>
      <c r="Z37" s="497"/>
      <c r="AA37" s="497"/>
      <c r="AB37" s="497"/>
      <c r="AC37" s="497"/>
    </row>
    <row r="38" spans="1:29" ht="9.75" customHeight="1">
      <c r="A38" s="496">
        <v>29</v>
      </c>
      <c r="B38" s="498" t="str">
        <f t="shared" ca="1" si="6"/>
        <v>　</v>
      </c>
      <c r="C38" s="498" t="str">
        <f t="shared" ca="1" si="7"/>
        <v>　</v>
      </c>
      <c r="D38" s="497"/>
      <c r="E38" s="497"/>
      <c r="F38" s="497"/>
      <c r="G38" s="497"/>
      <c r="H38" s="497"/>
      <c r="I38" s="498" t="str">
        <f t="shared" ca="1" si="20"/>
        <v>　</v>
      </c>
      <c r="J38" s="497"/>
      <c r="K38" s="497"/>
      <c r="L38" s="497"/>
      <c r="M38" s="497"/>
      <c r="N38" s="497"/>
      <c r="O38" s="497"/>
      <c r="P38" s="497"/>
      <c r="Q38" s="497"/>
      <c r="R38" s="497"/>
      <c r="S38" s="497"/>
      <c r="T38" s="497"/>
      <c r="U38" s="497"/>
      <c r="V38" s="497"/>
      <c r="W38" s="497"/>
      <c r="X38" s="497"/>
      <c r="Y38" s="497"/>
      <c r="Z38" s="497"/>
      <c r="AA38" s="497"/>
      <c r="AB38" s="497"/>
      <c r="AC38" s="497"/>
    </row>
    <row r="39" spans="1:29" ht="9.75" customHeight="1">
      <c r="A39" s="496">
        <v>30</v>
      </c>
      <c r="B39" s="498" t="str">
        <f t="shared" ca="1" si="6"/>
        <v>　</v>
      </c>
      <c r="C39" s="498" t="str">
        <f t="shared" ca="1" si="7"/>
        <v>　</v>
      </c>
      <c r="D39" s="497"/>
      <c r="E39" s="497"/>
      <c r="F39" s="497"/>
      <c r="G39" s="497"/>
      <c r="H39" s="497"/>
      <c r="I39" s="498" t="str">
        <f t="shared" ca="1" si="20"/>
        <v>　</v>
      </c>
      <c r="J39" s="497"/>
      <c r="K39" s="497"/>
      <c r="L39" s="497"/>
      <c r="M39" s="497"/>
      <c r="N39" s="497"/>
      <c r="O39" s="497"/>
      <c r="P39" s="497"/>
      <c r="Q39" s="497"/>
      <c r="R39" s="497"/>
      <c r="S39" s="497"/>
      <c r="T39" s="497"/>
      <c r="U39" s="497"/>
      <c r="V39" s="497"/>
      <c r="W39" s="497"/>
      <c r="X39" s="497"/>
      <c r="Y39" s="497"/>
      <c r="Z39" s="497"/>
      <c r="AA39" s="497"/>
      <c r="AB39" s="497"/>
      <c r="AC39" s="497"/>
    </row>
    <row r="40" spans="1:29" ht="9.75" customHeight="1">
      <c r="A40" s="496">
        <v>31</v>
      </c>
      <c r="B40" s="498" t="str">
        <f t="shared" ca="1" si="6"/>
        <v>　</v>
      </c>
      <c r="C40" s="498" t="str">
        <f t="shared" ca="1" si="7"/>
        <v>　</v>
      </c>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row>
    <row r="41" spans="1:29" ht="9.75" customHeight="1">
      <c r="A41" s="496">
        <v>32</v>
      </c>
      <c r="B41" s="498" t="str">
        <f t="shared" ca="1" si="6"/>
        <v>　</v>
      </c>
      <c r="C41" s="498" t="str">
        <f t="shared" ca="1" si="7"/>
        <v>　</v>
      </c>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row>
    <row r="42" spans="1:29" ht="9.75" customHeight="1">
      <c r="A42" s="496">
        <v>33</v>
      </c>
      <c r="B42" s="498" t="str">
        <f t="shared" ca="1" si="6"/>
        <v>　</v>
      </c>
      <c r="C42" s="498" t="str">
        <f t="shared" ca="1" si="7"/>
        <v>　</v>
      </c>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row>
    <row r="43" spans="1:29" ht="9.75" customHeight="1">
      <c r="A43" s="496">
        <v>34</v>
      </c>
      <c r="B43" s="498" t="str">
        <f t="shared" ca="1" si="6"/>
        <v>　</v>
      </c>
      <c r="C43" s="498" t="str">
        <f t="shared" ca="1" si="7"/>
        <v>　</v>
      </c>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row>
    <row r="44" spans="1:29" ht="9.75" customHeight="1">
      <c r="A44" s="496">
        <v>35</v>
      </c>
      <c r="B44" s="498" t="str">
        <f t="shared" ca="1" si="6"/>
        <v>　</v>
      </c>
      <c r="C44" s="498" t="str">
        <f t="shared" ca="1" si="7"/>
        <v>　</v>
      </c>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row>
    <row r="45" spans="1:29" ht="9.75" customHeight="1">
      <c r="A45" s="496">
        <v>36</v>
      </c>
      <c r="B45" s="498" t="str">
        <f t="shared" ca="1" si="6"/>
        <v>　</v>
      </c>
      <c r="C45" s="498" t="str">
        <f t="shared" ca="1" si="7"/>
        <v>　</v>
      </c>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row>
    <row r="46" spans="1:29" ht="9.75" customHeight="1">
      <c r="A46" s="496">
        <v>37</v>
      </c>
      <c r="B46" s="498" t="str">
        <f t="shared" ca="1" si="6"/>
        <v>　</v>
      </c>
      <c r="C46" s="498" t="str">
        <f t="shared" ref="C46:C66" ca="1" si="22">INDIRECT(C$1&amp;"!"&amp;$B$8&amp;C$9+$A46-1)</f>
        <v>　</v>
      </c>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row>
    <row r="47" spans="1:29" ht="9.75" customHeight="1">
      <c r="A47" s="496">
        <v>38</v>
      </c>
      <c r="B47" s="498" t="str">
        <f t="shared" ca="1" si="6"/>
        <v>　</v>
      </c>
      <c r="C47" s="498" t="str">
        <f t="shared" ca="1" si="22"/>
        <v>　</v>
      </c>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row>
    <row r="48" spans="1:29" ht="9.75" customHeight="1">
      <c r="A48" s="496">
        <v>39</v>
      </c>
      <c r="B48" s="498" t="str">
        <f t="shared" ca="1" si="6"/>
        <v>　</v>
      </c>
      <c r="C48" s="498" t="str">
        <f t="shared" ca="1" si="22"/>
        <v>　</v>
      </c>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row>
    <row r="49" spans="1:29" ht="9.75" customHeight="1">
      <c r="A49" s="496">
        <v>40</v>
      </c>
      <c r="B49" s="498" t="str">
        <f t="shared" ca="1" si="6"/>
        <v>　</v>
      </c>
      <c r="C49" s="498" t="str">
        <f t="shared" ca="1" si="22"/>
        <v>　</v>
      </c>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ht="9.75" customHeight="1">
      <c r="A50" s="496">
        <v>41</v>
      </c>
      <c r="B50" s="498" t="str">
        <f t="shared" ca="1" si="6"/>
        <v>　</v>
      </c>
      <c r="C50" s="498" t="str">
        <f t="shared" ca="1" si="22"/>
        <v>　</v>
      </c>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ht="9.75" customHeight="1">
      <c r="A51" s="496">
        <v>42</v>
      </c>
      <c r="B51" s="498" t="str">
        <f t="shared" ca="1" si="6"/>
        <v>　</v>
      </c>
      <c r="C51" s="498" t="str">
        <f t="shared" ca="1" si="22"/>
        <v>　</v>
      </c>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ht="9.75" customHeight="1">
      <c r="A52" s="496">
        <v>43</v>
      </c>
      <c r="B52" s="498" t="str">
        <f t="shared" ca="1" si="6"/>
        <v>　</v>
      </c>
      <c r="C52" s="498" t="str">
        <f t="shared" ca="1" si="22"/>
        <v>　</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ht="9.75" customHeight="1">
      <c r="A53" s="496">
        <v>44</v>
      </c>
      <c r="B53" s="498" t="str">
        <f t="shared" ca="1" si="6"/>
        <v>　</v>
      </c>
      <c r="C53" s="498" t="str">
        <f t="shared" ca="1" si="22"/>
        <v>　</v>
      </c>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ht="9.75" customHeight="1">
      <c r="A54" s="496">
        <v>45</v>
      </c>
      <c r="B54" s="498" t="str">
        <f t="shared" ref="B54:B55" ca="1" si="23">INDIRECT(B$1&amp;"!"&amp;$B$8&amp;B$9+$A54-1)</f>
        <v>　</v>
      </c>
      <c r="C54" s="498" t="str">
        <f t="shared" ca="1" si="22"/>
        <v>　</v>
      </c>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ht="9.75" customHeight="1">
      <c r="A55" s="496">
        <v>46</v>
      </c>
      <c r="B55" s="498" t="str">
        <f t="shared" ca="1" si="23"/>
        <v>　</v>
      </c>
      <c r="C55" s="498" t="str">
        <f t="shared" ca="1" si="22"/>
        <v>　</v>
      </c>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ht="9.75" customHeight="1">
      <c r="A56" s="496">
        <v>47</v>
      </c>
      <c r="B56" s="500"/>
      <c r="C56" s="501" t="str">
        <f t="shared" ca="1" si="22"/>
        <v>　</v>
      </c>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row>
    <row r="57" spans="1:29" ht="9.75" customHeight="1">
      <c r="A57" s="496">
        <v>48</v>
      </c>
      <c r="B57" s="500"/>
      <c r="C57" s="501" t="str">
        <f t="shared" ca="1" si="22"/>
        <v>　</v>
      </c>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row>
    <row r="58" spans="1:29" ht="9.75" customHeight="1">
      <c r="A58" s="496">
        <v>49</v>
      </c>
      <c r="B58" s="500"/>
      <c r="C58" s="501" t="str">
        <f t="shared" ca="1" si="22"/>
        <v>　</v>
      </c>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row>
    <row r="59" spans="1:29" ht="9.75" customHeight="1">
      <c r="A59" s="496">
        <v>50</v>
      </c>
      <c r="B59" s="500"/>
      <c r="C59" s="501" t="str">
        <f t="shared" ca="1" si="22"/>
        <v>　</v>
      </c>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row>
    <row r="60" spans="1:29" ht="9.75" customHeight="1">
      <c r="A60" s="496">
        <v>51</v>
      </c>
      <c r="B60" s="500"/>
      <c r="C60" s="501" t="str">
        <f t="shared" ca="1" si="22"/>
        <v>　</v>
      </c>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row>
    <row r="61" spans="1:29" ht="9.75" customHeight="1">
      <c r="A61" s="496">
        <v>52</v>
      </c>
      <c r="B61" s="500"/>
      <c r="C61" s="501" t="str">
        <f t="shared" ca="1" si="22"/>
        <v>　</v>
      </c>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row>
    <row r="62" spans="1:29" ht="9.75" customHeight="1">
      <c r="A62" s="496">
        <v>53</v>
      </c>
      <c r="B62" s="500"/>
      <c r="C62" s="501" t="str">
        <f t="shared" ca="1" si="22"/>
        <v>　</v>
      </c>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row>
    <row r="63" spans="1:29" ht="9.75" customHeight="1">
      <c r="A63" s="496">
        <v>54</v>
      </c>
      <c r="B63" s="500"/>
      <c r="C63" s="501" t="str">
        <f t="shared" ca="1" si="22"/>
        <v>　</v>
      </c>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row>
    <row r="64" spans="1:29" ht="9.75" customHeight="1">
      <c r="A64" s="496">
        <v>55</v>
      </c>
      <c r="B64" s="500"/>
      <c r="C64" s="501" t="str">
        <f t="shared" ca="1" si="22"/>
        <v>　</v>
      </c>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row>
    <row r="65" spans="1:29" ht="9.75" customHeight="1">
      <c r="A65" s="496">
        <v>56</v>
      </c>
      <c r="B65" s="500"/>
      <c r="C65" s="501" t="str">
        <f t="shared" ca="1" si="22"/>
        <v>　</v>
      </c>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row>
    <row r="66" spans="1:29" ht="9.75" customHeight="1">
      <c r="A66" s="496">
        <v>57</v>
      </c>
      <c r="B66" s="500"/>
      <c r="C66" s="501" t="str">
        <f t="shared" ca="1" si="22"/>
        <v>　</v>
      </c>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row>
  </sheetData>
  <phoneticPr fontId="7"/>
  <conditionalFormatting sqref="B3:AC4">
    <cfRule type="expression" dxfId="1" priority="1">
      <formula>OR(B3="監督",B3="ｺｰﾁ")</formula>
    </cfRule>
  </conditionalFormatting>
  <conditionalFormatting sqref="B10:AC66">
    <cfRule type="duplicateValues" dxfId="0" priority="28"/>
  </conditionalFormatting>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6367-3078-4B09-B59F-C278B6CDBFB5}">
  <sheetPr codeName="Sheet1"/>
  <dimension ref="A1:O104"/>
  <sheetViews>
    <sheetView zoomScale="75" zoomScaleNormal="75" workbookViewId="0">
      <selection activeCell="H20" sqref="H20"/>
    </sheetView>
  </sheetViews>
  <sheetFormatPr defaultRowHeight="13.5"/>
  <cols>
    <col min="1" max="1" width="9" style="461"/>
    <col min="2" max="2" width="3.25" style="461" bestFit="1" customWidth="1"/>
    <col min="3" max="3" width="17.125" style="461" bestFit="1" customWidth="1"/>
    <col min="4" max="4" width="10.25" style="470" bestFit="1" customWidth="1"/>
    <col min="5" max="5" width="7.125" style="470" customWidth="1"/>
    <col min="6" max="9" width="7.125" style="461" customWidth="1"/>
    <col min="10" max="10" width="7.125" style="470" customWidth="1"/>
    <col min="11" max="11" width="4" style="168" customWidth="1"/>
    <col min="12" max="12" width="3.25" style="168" bestFit="1" customWidth="1"/>
    <col min="13" max="13" width="8.5" style="168" bestFit="1" customWidth="1"/>
    <col min="14" max="14" width="44.625" style="168" bestFit="1" customWidth="1"/>
    <col min="15" max="15" width="3.25" style="168" bestFit="1" customWidth="1"/>
    <col min="16" max="16384" width="9" style="168"/>
  </cols>
  <sheetData>
    <row r="1" spans="1:15" ht="14.25" thickBot="1">
      <c r="A1" s="241" t="s">
        <v>463</v>
      </c>
      <c r="B1" s="241" t="s">
        <v>382</v>
      </c>
      <c r="C1" s="241" t="s">
        <v>421</v>
      </c>
      <c r="D1" s="241" t="s">
        <v>172</v>
      </c>
      <c r="E1" s="241" t="s">
        <v>422</v>
      </c>
      <c r="F1" s="241" t="s">
        <v>412</v>
      </c>
      <c r="G1" s="241" t="s">
        <v>413</v>
      </c>
      <c r="H1" s="241" t="s">
        <v>414</v>
      </c>
      <c r="I1" s="241" t="s">
        <v>425</v>
      </c>
      <c r="J1" s="241" t="s">
        <v>464</v>
      </c>
      <c r="L1" s="177" t="s">
        <v>382</v>
      </c>
      <c r="M1" s="177" t="s">
        <v>384</v>
      </c>
      <c r="N1" s="177" t="s">
        <v>383</v>
      </c>
      <c r="O1" s="177" t="s">
        <v>382</v>
      </c>
    </row>
    <row r="2" spans="1:15" ht="14.25" thickTop="1">
      <c r="A2" s="462">
        <v>1</v>
      </c>
      <c r="B2" s="242">
        <v>1</v>
      </c>
      <c r="C2" s="243" t="s">
        <v>381</v>
      </c>
      <c r="D2" s="244" t="s">
        <v>171</v>
      </c>
      <c r="E2" s="245" t="s">
        <v>423</v>
      </c>
      <c r="F2" s="232" t="s">
        <v>416</v>
      </c>
      <c r="G2" s="233" t="s">
        <v>417</v>
      </c>
      <c r="H2" s="234" t="s">
        <v>419</v>
      </c>
      <c r="I2" s="234" t="s">
        <v>417</v>
      </c>
      <c r="J2" s="489">
        <v>43</v>
      </c>
      <c r="L2" s="174">
        <v>1</v>
      </c>
      <c r="M2" s="176" t="s">
        <v>380</v>
      </c>
      <c r="N2" s="175"/>
      <c r="O2" s="174">
        <v>1</v>
      </c>
    </row>
    <row r="3" spans="1:15">
      <c r="A3" s="462">
        <v>2</v>
      </c>
      <c r="B3" s="246">
        <v>2</v>
      </c>
      <c r="C3" s="247" t="s">
        <v>379</v>
      </c>
      <c r="D3" s="248" t="s">
        <v>171</v>
      </c>
      <c r="E3" s="249" t="s">
        <v>423</v>
      </c>
      <c r="F3" s="235" t="s">
        <v>416</v>
      </c>
      <c r="G3" s="236" t="s">
        <v>417</v>
      </c>
      <c r="H3" s="237" t="s">
        <v>420</v>
      </c>
      <c r="I3" s="234" t="s">
        <v>417</v>
      </c>
      <c r="J3" s="489">
        <v>57</v>
      </c>
      <c r="L3" s="170">
        <v>2</v>
      </c>
      <c r="M3" s="169" t="s">
        <v>378</v>
      </c>
      <c r="N3" s="171"/>
      <c r="O3" s="170">
        <v>2</v>
      </c>
    </row>
    <row r="4" spans="1:15">
      <c r="A4" s="463">
        <v>3</v>
      </c>
      <c r="B4" s="451">
        <v>3</v>
      </c>
      <c r="C4" s="452" t="s">
        <v>377</v>
      </c>
      <c r="D4" s="453" t="s">
        <v>195</v>
      </c>
      <c r="E4" s="454" t="s">
        <v>423</v>
      </c>
      <c r="F4" s="455" t="s">
        <v>416</v>
      </c>
      <c r="G4" s="456" t="s">
        <v>417</v>
      </c>
      <c r="H4" s="457" t="s">
        <v>419</v>
      </c>
      <c r="I4" s="458" t="s">
        <v>417</v>
      </c>
      <c r="J4" s="490">
        <v>20</v>
      </c>
      <c r="L4" s="170">
        <v>3</v>
      </c>
      <c r="M4" s="169" t="s">
        <v>376</v>
      </c>
      <c r="N4" s="171"/>
      <c r="O4" s="170">
        <v>3</v>
      </c>
    </row>
    <row r="5" spans="1:15">
      <c r="A5" s="464" t="s">
        <v>306</v>
      </c>
      <c r="B5" s="443">
        <v>4</v>
      </c>
      <c r="C5" s="444" t="s">
        <v>375</v>
      </c>
      <c r="D5" s="445" t="s">
        <v>195</v>
      </c>
      <c r="E5" s="446" t="s">
        <v>423</v>
      </c>
      <c r="F5" s="447" t="s">
        <v>416</v>
      </c>
      <c r="G5" s="448" t="s">
        <v>417</v>
      </c>
      <c r="H5" s="449" t="s">
        <v>419</v>
      </c>
      <c r="I5" s="449" t="s">
        <v>417</v>
      </c>
      <c r="J5" s="491">
        <v>17</v>
      </c>
      <c r="L5" s="170">
        <v>4</v>
      </c>
      <c r="M5" s="169" t="s">
        <v>374</v>
      </c>
      <c r="N5" s="171"/>
      <c r="O5" s="170">
        <v>4</v>
      </c>
    </row>
    <row r="6" spans="1:15">
      <c r="A6" s="465" t="s">
        <v>307</v>
      </c>
      <c r="B6" s="471">
        <v>4</v>
      </c>
      <c r="C6" s="472" t="s">
        <v>375</v>
      </c>
      <c r="D6" s="466" t="s">
        <v>217</v>
      </c>
      <c r="E6" s="473" t="s">
        <v>423</v>
      </c>
      <c r="F6" s="474" t="s">
        <v>416</v>
      </c>
      <c r="G6" s="475" t="s">
        <v>417</v>
      </c>
      <c r="H6" s="476" t="s">
        <v>419</v>
      </c>
      <c r="I6" s="476" t="s">
        <v>417</v>
      </c>
      <c r="J6" s="492">
        <v>19</v>
      </c>
      <c r="L6" s="170">
        <v>5</v>
      </c>
      <c r="M6" s="169" t="s">
        <v>372</v>
      </c>
      <c r="N6" s="171"/>
      <c r="O6" s="170">
        <v>5</v>
      </c>
    </row>
    <row r="7" spans="1:15">
      <c r="A7" s="467">
        <v>5</v>
      </c>
      <c r="B7" s="242">
        <v>5</v>
      </c>
      <c r="C7" s="243" t="s">
        <v>373</v>
      </c>
      <c r="D7" s="459" t="s">
        <v>224</v>
      </c>
      <c r="E7" s="245" t="s">
        <v>423</v>
      </c>
      <c r="F7" s="232" t="s">
        <v>416</v>
      </c>
      <c r="G7" s="233" t="s">
        <v>417</v>
      </c>
      <c r="H7" s="234" t="s">
        <v>419</v>
      </c>
      <c r="I7" s="234" t="s">
        <v>417</v>
      </c>
      <c r="J7" s="489">
        <v>14</v>
      </c>
      <c r="L7" s="170">
        <v>6</v>
      </c>
      <c r="M7" s="169" t="s">
        <v>370</v>
      </c>
      <c r="N7" s="171"/>
      <c r="O7" s="170">
        <v>6</v>
      </c>
    </row>
    <row r="8" spans="1:15">
      <c r="A8" s="462">
        <v>6</v>
      </c>
      <c r="B8" s="246">
        <v>6</v>
      </c>
      <c r="C8" s="247" t="s">
        <v>371</v>
      </c>
      <c r="D8" s="250" t="s">
        <v>224</v>
      </c>
      <c r="E8" s="249" t="s">
        <v>423</v>
      </c>
      <c r="F8" s="235" t="s">
        <v>416</v>
      </c>
      <c r="G8" s="236" t="s">
        <v>417</v>
      </c>
      <c r="H8" s="238" t="s">
        <v>419</v>
      </c>
      <c r="I8" s="234" t="s">
        <v>417</v>
      </c>
      <c r="J8" s="489">
        <v>12</v>
      </c>
      <c r="L8" s="170">
        <v>7</v>
      </c>
      <c r="M8" s="169" t="s">
        <v>368</v>
      </c>
      <c r="N8" s="171"/>
      <c r="O8" s="170">
        <v>7</v>
      </c>
    </row>
    <row r="9" spans="1:15">
      <c r="A9" s="464">
        <v>7</v>
      </c>
      <c r="B9" s="443">
        <v>7</v>
      </c>
      <c r="C9" s="444" t="s">
        <v>369</v>
      </c>
      <c r="D9" s="445" t="s">
        <v>171</v>
      </c>
      <c r="E9" s="446" t="s">
        <v>423</v>
      </c>
      <c r="F9" s="447" t="s">
        <v>416</v>
      </c>
      <c r="G9" s="448" t="s">
        <v>417</v>
      </c>
      <c r="H9" s="450" t="s">
        <v>420</v>
      </c>
      <c r="I9" s="449" t="s">
        <v>417</v>
      </c>
      <c r="J9" s="491">
        <v>16</v>
      </c>
      <c r="L9" s="170">
        <v>8</v>
      </c>
      <c r="M9" s="169" t="s">
        <v>366</v>
      </c>
      <c r="N9" s="171"/>
      <c r="O9" s="170">
        <v>8</v>
      </c>
    </row>
    <row r="10" spans="1:15">
      <c r="A10" s="465">
        <v>7</v>
      </c>
      <c r="B10" s="471">
        <v>7</v>
      </c>
      <c r="C10" s="472" t="s">
        <v>369</v>
      </c>
      <c r="D10" s="477" t="s">
        <v>171</v>
      </c>
      <c r="E10" s="473" t="s">
        <v>423</v>
      </c>
      <c r="F10" s="474" t="s">
        <v>416</v>
      </c>
      <c r="G10" s="475" t="s">
        <v>417</v>
      </c>
      <c r="H10" s="478" t="s">
        <v>420</v>
      </c>
      <c r="I10" s="476" t="s">
        <v>417</v>
      </c>
      <c r="J10" s="492">
        <v>10</v>
      </c>
      <c r="L10" s="170">
        <v>9</v>
      </c>
      <c r="M10" s="173" t="s">
        <v>364</v>
      </c>
      <c r="N10" s="172"/>
      <c r="O10" s="170">
        <v>9</v>
      </c>
    </row>
    <row r="11" spans="1:15">
      <c r="A11" s="464" t="s">
        <v>308</v>
      </c>
      <c r="B11" s="443">
        <v>8</v>
      </c>
      <c r="C11" s="444" t="s">
        <v>367</v>
      </c>
      <c r="D11" s="445" t="s">
        <v>195</v>
      </c>
      <c r="E11" s="446" t="s">
        <v>423</v>
      </c>
      <c r="F11" s="447" t="s">
        <v>416</v>
      </c>
      <c r="G11" s="448" t="s">
        <v>417</v>
      </c>
      <c r="H11" s="450" t="s">
        <v>420</v>
      </c>
      <c r="I11" s="449" t="s">
        <v>417</v>
      </c>
      <c r="J11" s="491">
        <v>16</v>
      </c>
      <c r="L11" s="170">
        <v>10</v>
      </c>
      <c r="M11" s="173" t="s">
        <v>363</v>
      </c>
      <c r="N11" s="172"/>
      <c r="O11" s="170">
        <v>10</v>
      </c>
    </row>
    <row r="12" spans="1:15">
      <c r="A12" s="465" t="s">
        <v>309</v>
      </c>
      <c r="B12" s="471">
        <v>8</v>
      </c>
      <c r="C12" s="472" t="s">
        <v>367</v>
      </c>
      <c r="D12" s="466" t="s">
        <v>217</v>
      </c>
      <c r="E12" s="473" t="s">
        <v>423</v>
      </c>
      <c r="F12" s="474" t="s">
        <v>416</v>
      </c>
      <c r="G12" s="475" t="s">
        <v>417</v>
      </c>
      <c r="H12" s="478" t="s">
        <v>420</v>
      </c>
      <c r="I12" s="476" t="s">
        <v>417</v>
      </c>
      <c r="J12" s="492">
        <v>16</v>
      </c>
      <c r="L12" s="170">
        <v>11</v>
      </c>
      <c r="M12" s="169" t="s">
        <v>361</v>
      </c>
      <c r="N12" s="171"/>
      <c r="O12" s="170">
        <v>11</v>
      </c>
    </row>
    <row r="13" spans="1:15">
      <c r="A13" s="464" t="s">
        <v>310</v>
      </c>
      <c r="B13" s="443">
        <v>9</v>
      </c>
      <c r="C13" s="444" t="s">
        <v>365</v>
      </c>
      <c r="D13" s="445" t="s">
        <v>195</v>
      </c>
      <c r="E13" s="446" t="s">
        <v>423</v>
      </c>
      <c r="F13" s="447" t="s">
        <v>416</v>
      </c>
      <c r="G13" s="448" t="s">
        <v>417</v>
      </c>
      <c r="H13" s="450" t="s">
        <v>420</v>
      </c>
      <c r="I13" s="449" t="s">
        <v>417</v>
      </c>
      <c r="J13" s="491">
        <v>13</v>
      </c>
      <c r="L13" s="170">
        <v>12</v>
      </c>
      <c r="M13" s="169" t="s">
        <v>359</v>
      </c>
      <c r="N13" s="171" t="s">
        <v>358</v>
      </c>
      <c r="O13" s="170">
        <v>12</v>
      </c>
    </row>
    <row r="14" spans="1:15">
      <c r="A14" s="465" t="s">
        <v>311</v>
      </c>
      <c r="B14" s="471">
        <v>9</v>
      </c>
      <c r="C14" s="472" t="s">
        <v>365</v>
      </c>
      <c r="D14" s="466" t="s">
        <v>217</v>
      </c>
      <c r="E14" s="473" t="s">
        <v>423</v>
      </c>
      <c r="F14" s="474" t="s">
        <v>416</v>
      </c>
      <c r="G14" s="475" t="s">
        <v>417</v>
      </c>
      <c r="H14" s="478" t="s">
        <v>420</v>
      </c>
      <c r="I14" s="476" t="s">
        <v>417</v>
      </c>
      <c r="J14" s="492">
        <v>13</v>
      </c>
      <c r="L14" s="170">
        <v>13</v>
      </c>
      <c r="M14" s="169" t="s">
        <v>356</v>
      </c>
      <c r="N14" s="171" t="s">
        <v>355</v>
      </c>
      <c r="O14" s="170">
        <v>13</v>
      </c>
    </row>
    <row r="15" spans="1:15">
      <c r="A15" s="467" t="s">
        <v>312</v>
      </c>
      <c r="B15" s="242">
        <v>10</v>
      </c>
      <c r="C15" s="243" t="s">
        <v>447</v>
      </c>
      <c r="D15" s="244" t="s">
        <v>195</v>
      </c>
      <c r="E15" s="245" t="s">
        <v>423</v>
      </c>
      <c r="F15" s="232" t="s">
        <v>416</v>
      </c>
      <c r="G15" s="233" t="s">
        <v>417</v>
      </c>
      <c r="H15" s="460" t="s">
        <v>420</v>
      </c>
      <c r="I15" s="234" t="s">
        <v>417</v>
      </c>
      <c r="J15" s="489">
        <v>13</v>
      </c>
      <c r="L15" s="170">
        <v>14</v>
      </c>
      <c r="M15" s="169" t="s">
        <v>353</v>
      </c>
      <c r="N15" s="171" t="s">
        <v>352</v>
      </c>
      <c r="O15" s="170">
        <v>14</v>
      </c>
    </row>
    <row r="16" spans="1:15">
      <c r="A16" s="468" t="s">
        <v>471</v>
      </c>
      <c r="B16" s="246">
        <v>10</v>
      </c>
      <c r="C16" s="247" t="s">
        <v>447</v>
      </c>
      <c r="D16" s="248" t="s">
        <v>217</v>
      </c>
      <c r="E16" s="250" t="s">
        <v>424</v>
      </c>
      <c r="F16" s="235" t="s">
        <v>416</v>
      </c>
      <c r="G16" s="236" t="s">
        <v>417</v>
      </c>
      <c r="H16" s="237" t="s">
        <v>420</v>
      </c>
      <c r="I16" s="234" t="s">
        <v>417</v>
      </c>
      <c r="J16" s="489">
        <v>13</v>
      </c>
      <c r="L16" s="170">
        <v>15</v>
      </c>
      <c r="M16" s="169" t="s">
        <v>350</v>
      </c>
      <c r="N16" s="171" t="s">
        <v>349</v>
      </c>
      <c r="O16" s="170">
        <v>15</v>
      </c>
    </row>
    <row r="17" spans="1:15">
      <c r="A17" s="462">
        <v>11</v>
      </c>
      <c r="B17" s="246">
        <v>11</v>
      </c>
      <c r="C17" s="247" t="s">
        <v>362</v>
      </c>
      <c r="D17" s="248" t="s">
        <v>195</v>
      </c>
      <c r="E17" s="249" t="s">
        <v>423</v>
      </c>
      <c r="F17" s="235" t="s">
        <v>416</v>
      </c>
      <c r="G17" s="236" t="s">
        <v>417</v>
      </c>
      <c r="H17" s="237" t="s">
        <v>420</v>
      </c>
      <c r="I17" s="234" t="s">
        <v>417</v>
      </c>
      <c r="J17" s="489">
        <v>13</v>
      </c>
      <c r="L17" s="170">
        <v>16</v>
      </c>
      <c r="M17" s="169" t="s">
        <v>347</v>
      </c>
      <c r="N17" s="171" t="s">
        <v>346</v>
      </c>
      <c r="O17" s="170">
        <v>16</v>
      </c>
    </row>
    <row r="18" spans="1:15">
      <c r="A18" s="462">
        <v>12</v>
      </c>
      <c r="B18" s="246">
        <v>12</v>
      </c>
      <c r="C18" s="247" t="s">
        <v>360</v>
      </c>
      <c r="D18" s="248" t="s">
        <v>195</v>
      </c>
      <c r="E18" s="249" t="s">
        <v>423</v>
      </c>
      <c r="F18" s="235" t="s">
        <v>416</v>
      </c>
      <c r="G18" s="235" t="s">
        <v>418</v>
      </c>
      <c r="H18" s="239" t="s">
        <v>198</v>
      </c>
      <c r="I18" s="234" t="s">
        <v>417</v>
      </c>
      <c r="J18" s="489">
        <v>10</v>
      </c>
      <c r="L18" s="170">
        <v>17</v>
      </c>
      <c r="M18" s="169" t="s">
        <v>344</v>
      </c>
      <c r="N18" s="171" t="s">
        <v>343</v>
      </c>
      <c r="O18" s="170">
        <v>17</v>
      </c>
    </row>
    <row r="19" spans="1:15">
      <c r="A19" s="462">
        <v>13</v>
      </c>
      <c r="B19" s="246">
        <v>13</v>
      </c>
      <c r="C19" s="247" t="s">
        <v>357</v>
      </c>
      <c r="D19" s="250" t="s">
        <v>224</v>
      </c>
      <c r="E19" s="249" t="s">
        <v>423</v>
      </c>
      <c r="F19" s="235" t="s">
        <v>416</v>
      </c>
      <c r="G19" s="236" t="s">
        <v>417</v>
      </c>
      <c r="H19" s="238" t="s">
        <v>419</v>
      </c>
      <c r="I19" s="234" t="s">
        <v>417</v>
      </c>
      <c r="J19" s="489">
        <v>9</v>
      </c>
      <c r="L19" s="170">
        <v>18</v>
      </c>
      <c r="M19" s="169" t="s">
        <v>341</v>
      </c>
      <c r="N19" s="171" t="s">
        <v>340</v>
      </c>
      <c r="O19" s="170">
        <v>18</v>
      </c>
    </row>
    <row r="20" spans="1:15">
      <c r="A20" s="462">
        <v>14</v>
      </c>
      <c r="B20" s="246">
        <v>14</v>
      </c>
      <c r="C20" s="247" t="s">
        <v>354</v>
      </c>
      <c r="D20" s="250" t="s">
        <v>224</v>
      </c>
      <c r="E20" s="249" t="s">
        <v>423</v>
      </c>
      <c r="F20" s="235" t="s">
        <v>416</v>
      </c>
      <c r="G20" s="236" t="s">
        <v>417</v>
      </c>
      <c r="H20" s="237" t="s">
        <v>420</v>
      </c>
      <c r="I20" s="234" t="s">
        <v>417</v>
      </c>
      <c r="J20" s="489">
        <v>9</v>
      </c>
      <c r="L20" s="170">
        <v>19</v>
      </c>
      <c r="M20" s="169" t="s">
        <v>338</v>
      </c>
      <c r="N20" s="171" t="s">
        <v>337</v>
      </c>
      <c r="O20" s="170">
        <v>19</v>
      </c>
    </row>
    <row r="21" spans="1:15">
      <c r="A21" s="462">
        <v>15</v>
      </c>
      <c r="B21" s="246">
        <v>15</v>
      </c>
      <c r="C21" s="247" t="s">
        <v>351</v>
      </c>
      <c r="D21" s="248" t="s">
        <v>195</v>
      </c>
      <c r="E21" s="249" t="s">
        <v>423</v>
      </c>
      <c r="F21" s="235" t="s">
        <v>416</v>
      </c>
      <c r="G21" s="235" t="s">
        <v>418</v>
      </c>
      <c r="H21" s="239" t="s">
        <v>198</v>
      </c>
      <c r="I21" s="234" t="s">
        <v>417</v>
      </c>
      <c r="J21" s="489">
        <v>8</v>
      </c>
      <c r="L21" s="170">
        <v>20</v>
      </c>
      <c r="M21" s="169" t="s">
        <v>335</v>
      </c>
      <c r="N21" s="171" t="s">
        <v>334</v>
      </c>
      <c r="O21" s="170">
        <v>20</v>
      </c>
    </row>
    <row r="22" spans="1:15">
      <c r="A22" s="468">
        <v>16</v>
      </c>
      <c r="B22" s="246">
        <v>16</v>
      </c>
      <c r="C22" s="247" t="s">
        <v>330</v>
      </c>
      <c r="D22" s="248" t="s">
        <v>195</v>
      </c>
      <c r="E22" s="250" t="s">
        <v>424</v>
      </c>
      <c r="F22" s="235" t="s">
        <v>416</v>
      </c>
      <c r="G22" s="235" t="s">
        <v>418</v>
      </c>
      <c r="H22" s="239" t="s">
        <v>198</v>
      </c>
      <c r="I22" s="240" t="s">
        <v>426</v>
      </c>
      <c r="J22" s="489">
        <v>9</v>
      </c>
      <c r="L22" s="541"/>
      <c r="M22" s="542"/>
      <c r="N22" s="543"/>
      <c r="O22" s="541"/>
    </row>
    <row r="23" spans="1:15">
      <c r="A23" s="462">
        <v>17</v>
      </c>
      <c r="B23" s="246">
        <v>17</v>
      </c>
      <c r="C23" s="247" t="s">
        <v>348</v>
      </c>
      <c r="D23" s="248" t="s">
        <v>195</v>
      </c>
      <c r="E23" s="249" t="s">
        <v>423</v>
      </c>
      <c r="F23" s="235" t="s">
        <v>416</v>
      </c>
      <c r="G23" s="235" t="s">
        <v>418</v>
      </c>
      <c r="H23" s="239" t="s">
        <v>198</v>
      </c>
      <c r="I23" s="235" t="s">
        <v>418</v>
      </c>
      <c r="J23" s="489">
        <v>8</v>
      </c>
    </row>
    <row r="24" spans="1:15">
      <c r="A24" s="462">
        <v>18</v>
      </c>
      <c r="B24" s="246">
        <v>18</v>
      </c>
      <c r="C24" s="247" t="s">
        <v>345</v>
      </c>
      <c r="D24" s="249" t="s">
        <v>228</v>
      </c>
      <c r="E24" s="249" t="s">
        <v>423</v>
      </c>
      <c r="F24" s="235" t="s">
        <v>416</v>
      </c>
      <c r="G24" s="236" t="s">
        <v>417</v>
      </c>
      <c r="H24" s="238" t="s">
        <v>419</v>
      </c>
      <c r="I24" s="234" t="s">
        <v>417</v>
      </c>
      <c r="J24" s="489">
        <v>6</v>
      </c>
    </row>
    <row r="25" spans="1:15">
      <c r="A25" s="462">
        <v>19</v>
      </c>
      <c r="B25" s="246">
        <v>19</v>
      </c>
      <c r="C25" s="247" t="s">
        <v>342</v>
      </c>
      <c r="D25" s="249" t="s">
        <v>228</v>
      </c>
      <c r="E25" s="249" t="s">
        <v>423</v>
      </c>
      <c r="F25" s="235" t="s">
        <v>416</v>
      </c>
      <c r="G25" s="236" t="s">
        <v>417</v>
      </c>
      <c r="H25" s="238" t="s">
        <v>419</v>
      </c>
      <c r="I25" s="240" t="s">
        <v>426</v>
      </c>
      <c r="J25" s="489">
        <v>5</v>
      </c>
    </row>
    <row r="26" spans="1:15">
      <c r="A26" s="462">
        <v>20</v>
      </c>
      <c r="B26" s="246">
        <v>20</v>
      </c>
      <c r="C26" s="247" t="s">
        <v>339</v>
      </c>
      <c r="D26" s="249" t="s">
        <v>228</v>
      </c>
      <c r="E26" s="249" t="s">
        <v>423</v>
      </c>
      <c r="F26" s="235" t="s">
        <v>416</v>
      </c>
      <c r="G26" s="236" t="s">
        <v>417</v>
      </c>
      <c r="H26" s="238" t="s">
        <v>419</v>
      </c>
      <c r="I26" s="234" t="s">
        <v>417</v>
      </c>
      <c r="J26" s="489">
        <v>4</v>
      </c>
    </row>
    <row r="27" spans="1:15">
      <c r="A27" s="462">
        <v>21</v>
      </c>
      <c r="B27" s="246">
        <v>21</v>
      </c>
      <c r="C27" s="247" t="s">
        <v>336</v>
      </c>
      <c r="D27" s="250" t="s">
        <v>224</v>
      </c>
      <c r="E27" s="249" t="s">
        <v>423</v>
      </c>
      <c r="F27" s="235" t="s">
        <v>416</v>
      </c>
      <c r="G27" s="236" t="s">
        <v>417</v>
      </c>
      <c r="H27" s="238" t="s">
        <v>419</v>
      </c>
      <c r="I27" s="234" t="s">
        <v>417</v>
      </c>
      <c r="J27" s="489">
        <v>16</v>
      </c>
    </row>
    <row r="28" spans="1:15">
      <c r="A28" s="462">
        <v>22</v>
      </c>
      <c r="B28" s="443">
        <v>22</v>
      </c>
      <c r="C28" s="444" t="s">
        <v>333</v>
      </c>
      <c r="D28" s="445" t="s">
        <v>195</v>
      </c>
      <c r="E28" s="446" t="s">
        <v>423</v>
      </c>
      <c r="F28" s="448" t="s">
        <v>415</v>
      </c>
      <c r="G28" s="447" t="s">
        <v>418</v>
      </c>
      <c r="H28" s="479" t="s">
        <v>198</v>
      </c>
      <c r="I28" s="449" t="s">
        <v>417</v>
      </c>
      <c r="J28" s="491">
        <v>9</v>
      </c>
    </row>
    <row r="29" spans="1:15">
      <c r="A29" s="462">
        <v>22</v>
      </c>
      <c r="B29" s="471">
        <v>22</v>
      </c>
      <c r="C29" s="472" t="s">
        <v>333</v>
      </c>
      <c r="D29" s="466" t="s">
        <v>217</v>
      </c>
      <c r="E29" s="473" t="s">
        <v>423</v>
      </c>
      <c r="F29" s="475" t="s">
        <v>415</v>
      </c>
      <c r="G29" s="474" t="s">
        <v>418</v>
      </c>
      <c r="H29" s="480" t="s">
        <v>198</v>
      </c>
      <c r="I29" s="476" t="s">
        <v>417</v>
      </c>
      <c r="J29" s="492">
        <v>9</v>
      </c>
    </row>
    <row r="30" spans="1:15">
      <c r="A30" s="462">
        <v>23</v>
      </c>
      <c r="B30" s="246">
        <v>23</v>
      </c>
      <c r="C30" s="247" t="s">
        <v>332</v>
      </c>
      <c r="D30" s="249" t="s">
        <v>228</v>
      </c>
      <c r="E30" s="249" t="s">
        <v>423</v>
      </c>
      <c r="F30" s="235" t="s">
        <v>416</v>
      </c>
      <c r="G30" s="236" t="s">
        <v>417</v>
      </c>
      <c r="H30" s="238" t="s">
        <v>419</v>
      </c>
      <c r="I30" s="240" t="s">
        <v>426</v>
      </c>
      <c r="J30" s="489">
        <v>6</v>
      </c>
    </row>
    <row r="31" spans="1:15">
      <c r="A31" s="462">
        <v>24</v>
      </c>
      <c r="B31" s="443">
        <v>24</v>
      </c>
      <c r="C31" s="444" t="s">
        <v>331</v>
      </c>
      <c r="D31" s="445" t="s">
        <v>195</v>
      </c>
      <c r="E31" s="446" t="s">
        <v>423</v>
      </c>
      <c r="F31" s="447" t="s">
        <v>416</v>
      </c>
      <c r="G31" s="448" t="s">
        <v>417</v>
      </c>
      <c r="H31" s="450" t="s">
        <v>420</v>
      </c>
      <c r="I31" s="449" t="s">
        <v>417</v>
      </c>
      <c r="J31" s="491">
        <v>9</v>
      </c>
    </row>
    <row r="32" spans="1:15">
      <c r="A32" s="462">
        <v>24</v>
      </c>
      <c r="B32" s="471">
        <v>24</v>
      </c>
      <c r="C32" s="472" t="s">
        <v>331</v>
      </c>
      <c r="D32" s="466" t="s">
        <v>217</v>
      </c>
      <c r="E32" s="473" t="s">
        <v>423</v>
      </c>
      <c r="F32" s="474" t="s">
        <v>416</v>
      </c>
      <c r="G32" s="475" t="s">
        <v>417</v>
      </c>
      <c r="H32" s="478" t="s">
        <v>420</v>
      </c>
      <c r="I32" s="476" t="s">
        <v>417</v>
      </c>
      <c r="J32" s="492">
        <v>9</v>
      </c>
    </row>
    <row r="33" spans="2:2">
      <c r="B33" s="469"/>
    </row>
    <row r="34" spans="2:2">
      <c r="B34" s="469"/>
    </row>
    <row r="35" spans="2:2">
      <c r="B35" s="469"/>
    </row>
    <row r="36" spans="2:2">
      <c r="B36" s="469"/>
    </row>
    <row r="37" spans="2:2">
      <c r="B37" s="469"/>
    </row>
    <row r="38" spans="2:2">
      <c r="B38" s="469"/>
    </row>
    <row r="39" spans="2:2">
      <c r="B39" s="469"/>
    </row>
    <row r="40" spans="2:2">
      <c r="B40" s="469"/>
    </row>
    <row r="41" spans="2:2">
      <c r="B41" s="469"/>
    </row>
    <row r="42" spans="2:2">
      <c r="B42" s="469"/>
    </row>
    <row r="44" spans="2:2">
      <c r="B44" s="469"/>
    </row>
    <row r="45" spans="2:2">
      <c r="B45" s="469"/>
    </row>
    <row r="46" spans="2:2">
      <c r="B46" s="469"/>
    </row>
    <row r="47" spans="2:2">
      <c r="B47" s="469"/>
    </row>
    <row r="48" spans="2:2">
      <c r="B48" s="469"/>
    </row>
    <row r="49" spans="2:2">
      <c r="B49" s="469"/>
    </row>
    <row r="50" spans="2:2">
      <c r="B50" s="469"/>
    </row>
    <row r="51" spans="2:2">
      <c r="B51" s="469"/>
    </row>
    <row r="52" spans="2:2">
      <c r="B52" s="469"/>
    </row>
    <row r="53" spans="2:2">
      <c r="B53" s="469"/>
    </row>
    <row r="56" spans="2:2">
      <c r="B56" s="469"/>
    </row>
    <row r="57" spans="2:2">
      <c r="B57" s="469"/>
    </row>
    <row r="58" spans="2:2">
      <c r="B58" s="469"/>
    </row>
    <row r="59" spans="2:2">
      <c r="B59" s="469"/>
    </row>
    <row r="60" spans="2:2">
      <c r="B60" s="469"/>
    </row>
    <row r="61" spans="2:2">
      <c r="B61" s="469"/>
    </row>
    <row r="62" spans="2:2">
      <c r="B62" s="469"/>
    </row>
    <row r="63" spans="2:2">
      <c r="B63" s="469"/>
    </row>
    <row r="64" spans="2:2">
      <c r="B64" s="469"/>
    </row>
    <row r="65" spans="2:2">
      <c r="B65" s="469"/>
    </row>
    <row r="66" spans="2:2">
      <c r="B66" s="469"/>
    </row>
    <row r="67" spans="2:2">
      <c r="B67" s="469"/>
    </row>
    <row r="68" spans="2:2">
      <c r="B68" s="469"/>
    </row>
    <row r="69" spans="2:2">
      <c r="B69" s="469"/>
    </row>
    <row r="70" spans="2:2">
      <c r="B70" s="469"/>
    </row>
    <row r="71" spans="2:2">
      <c r="B71" s="469"/>
    </row>
    <row r="72" spans="2:2">
      <c r="B72" s="469"/>
    </row>
    <row r="73" spans="2:2">
      <c r="B73" s="469"/>
    </row>
    <row r="74" spans="2:2">
      <c r="B74" s="469"/>
    </row>
    <row r="75" spans="2:2">
      <c r="B75" s="469"/>
    </row>
    <row r="76" spans="2:2">
      <c r="B76" s="469"/>
    </row>
    <row r="77" spans="2:2">
      <c r="B77" s="469"/>
    </row>
    <row r="78" spans="2:2">
      <c r="B78" s="469"/>
    </row>
    <row r="79" spans="2:2">
      <c r="B79" s="469"/>
    </row>
    <row r="80" spans="2:2">
      <c r="B80" s="469"/>
    </row>
    <row r="81" spans="2:2">
      <c r="B81" s="469"/>
    </row>
    <row r="82" spans="2:2">
      <c r="B82" s="469"/>
    </row>
    <row r="83" spans="2:2">
      <c r="B83" s="469"/>
    </row>
    <row r="84" spans="2:2">
      <c r="B84" s="469"/>
    </row>
    <row r="85" spans="2:2">
      <c r="B85" s="469"/>
    </row>
    <row r="86" spans="2:2">
      <c r="B86" s="469"/>
    </row>
    <row r="87" spans="2:2">
      <c r="B87" s="469"/>
    </row>
    <row r="88" spans="2:2">
      <c r="B88" s="469"/>
    </row>
    <row r="89" spans="2:2">
      <c r="B89" s="469"/>
    </row>
    <row r="90" spans="2:2">
      <c r="B90" s="469"/>
    </row>
    <row r="91" spans="2:2">
      <c r="B91" s="469"/>
    </row>
    <row r="92" spans="2:2">
      <c r="B92" s="469"/>
    </row>
    <row r="93" spans="2:2">
      <c r="B93" s="469"/>
    </row>
    <row r="94" spans="2:2">
      <c r="B94" s="469"/>
    </row>
    <row r="95" spans="2:2">
      <c r="B95" s="469"/>
    </row>
    <row r="96" spans="2:2">
      <c r="B96" s="469"/>
    </row>
    <row r="97" spans="2:2">
      <c r="B97" s="469"/>
    </row>
    <row r="98" spans="2:2">
      <c r="B98" s="469"/>
    </row>
    <row r="99" spans="2:2">
      <c r="B99" s="469"/>
    </row>
    <row r="100" spans="2:2">
      <c r="B100" s="469"/>
    </row>
    <row r="101" spans="2:2">
      <c r="B101" s="469"/>
    </row>
    <row r="102" spans="2:2">
      <c r="B102" s="469"/>
    </row>
    <row r="103" spans="2:2">
      <c r="B103" s="469"/>
    </row>
    <row r="104" spans="2:2">
      <c r="B104" s="469"/>
    </row>
  </sheetData>
  <phoneticPr fontId="7"/>
  <dataValidations count="1">
    <dataValidation type="list" allowBlank="1" showInputMessage="1" showErrorMessage="1" sqref="F3:F32" xr:uid="{3A531258-64DB-4DDD-BEEA-C9FAA75C81ED}">
      <formula1>"必置,未エントリー可"</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目次</vt:lpstr>
      <vt:lpstr>1</vt:lpstr>
      <vt:lpstr>2</vt:lpstr>
      <vt:lpstr>3</vt:lpstr>
      <vt:lpstr>4男</vt:lpstr>
      <vt:lpstr>4女</vt:lpstr>
      <vt:lpstr>5</vt:lpstr>
      <vt:lpstr>6</vt:lpstr>
      <vt:lpstr>7</vt:lpstr>
      <vt:lpstr>8男</vt:lpstr>
      <vt:lpstr>8女</vt:lpstr>
      <vt:lpstr>9男</vt:lpstr>
      <vt:lpstr>9女</vt:lpstr>
      <vt:lpstr>10男</vt:lpstr>
      <vt:lpstr>10女</vt:lpstr>
      <vt:lpstr>11</vt:lpstr>
      <vt:lpstr>12</vt:lpstr>
      <vt:lpstr>13</vt:lpstr>
      <vt:lpstr>14</vt:lpstr>
      <vt:lpstr>15</vt:lpstr>
      <vt:lpstr>16</vt:lpstr>
      <vt:lpstr>17</vt:lpstr>
      <vt:lpstr>17-2</vt:lpstr>
      <vt:lpstr>18</vt:lpstr>
      <vt:lpstr>19</vt:lpstr>
      <vt:lpstr>20</vt:lpstr>
      <vt:lpstr>21</vt:lpstr>
      <vt:lpstr>22</vt:lpstr>
      <vt:lpstr>23</vt:lpstr>
      <vt:lpstr>24</vt:lpstr>
      <vt:lpstr>郡市用確認シート</vt:lpstr>
      <vt:lpstr>リスト</vt:lpstr>
      <vt:lpstr>'1'!Print_Area</vt:lpstr>
      <vt:lpstr>'10女'!Print_Area</vt:lpstr>
      <vt:lpstr>'10男'!Print_Area</vt:lpstr>
      <vt:lpstr>'11'!Print_Area</vt:lpstr>
      <vt:lpstr>'12'!Print_Area</vt:lpstr>
      <vt:lpstr>'13'!Print_Area</vt:lpstr>
      <vt:lpstr>'14'!Print_Area</vt:lpstr>
      <vt:lpstr>'15'!Print_Area</vt:lpstr>
      <vt:lpstr>'16'!Print_Area</vt:lpstr>
      <vt:lpstr>'17'!Print_Area</vt:lpstr>
      <vt:lpstr>'17-2'!Print_Area</vt:lpstr>
      <vt:lpstr>'18'!Print_Area</vt:lpstr>
      <vt:lpstr>'19'!Print_Area</vt:lpstr>
      <vt:lpstr>'2'!Print_Area</vt:lpstr>
      <vt:lpstr>'20'!Print_Area</vt:lpstr>
      <vt:lpstr>'21'!Print_Area</vt:lpstr>
      <vt:lpstr>'22'!Print_Area</vt:lpstr>
      <vt:lpstr>'23'!Print_Area</vt:lpstr>
      <vt:lpstr>'24'!Print_Area</vt:lpstr>
      <vt:lpstr>'3'!Print_Area</vt:lpstr>
      <vt:lpstr>'4女'!Print_Area</vt:lpstr>
      <vt:lpstr>'4男'!Print_Area</vt:lpstr>
      <vt:lpstr>'5'!Print_Area</vt:lpstr>
      <vt:lpstr>'6'!Print_Area</vt:lpstr>
      <vt:lpstr>'7'!Print_Area</vt:lpstr>
      <vt:lpstr>'8女'!Print_Area</vt:lpstr>
      <vt:lpstr>'8男'!Print_Area</vt:lpstr>
      <vt:lpstr>'9女'!Print_Area</vt:lpstr>
      <vt:lpstr>'9男'!Print_Area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taikyo-02</dc:creator>
  <cp:lastModifiedBy>kaikei</cp:lastModifiedBy>
  <cp:lastPrinted>2025-01-31T09:13:29Z</cp:lastPrinted>
  <dcterms:created xsi:type="dcterms:W3CDTF">2015-06-05T18:17:20Z</dcterms:created>
  <dcterms:modified xsi:type="dcterms:W3CDTF">2025-05-07T05:59:29Z</dcterms:modified>
</cp:coreProperties>
</file>